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Zeus\mmb\users\zvankemenade\AAAAA\Projects\California Current System\Biogeosciences submission\"/>
    </mc:Choice>
  </mc:AlternateContent>
  <xr:revisionPtr revIDLastSave="0" documentId="13_ncr:1_{ABC960F0-DE4C-4480-8E4C-2F5A7CD9EBCF}" xr6:coauthVersionLast="47" xr6:coauthVersionMax="47" xr10:uidLastSave="{00000000-0000-0000-0000-000000000000}"/>
  <bookViews>
    <workbookView xWindow="28680" yWindow="-120" windowWidth="29040" windowHeight="15840" firstSheet="1" activeTab="2" xr2:uid="{711E6703-D761-459C-A7CB-A06E52871648}"/>
  </bookViews>
  <sheets>
    <sheet name="1. Age model &amp; d15N samples" sheetId="2" r:id="rId1"/>
    <sheet name="2. Ladderane sample overview" sheetId="8" r:id="rId2"/>
    <sheet name="3. TOC &amp; TN" sheetId="9" r:id="rId3"/>
    <sheet name="4. Normalized concentrations" sheetId="1" r:id="rId4"/>
    <sheet name="5. Ladderane concentrations" sheetId="10" r:id="rId5"/>
    <sheet name="6. NL5" sheetId="3" r:id="rId6"/>
    <sheet name="7. Degradation rates" sheetId="4" r:id="rId7"/>
    <sheet name="8a. Calculating concentration" sheetId="6" r:id="rId8"/>
    <sheet name="8b. Comparing concentrations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7" i="9" l="1"/>
  <c r="L68" i="9"/>
  <c r="L69" i="9"/>
  <c r="L70" i="9"/>
  <c r="L71" i="9"/>
  <c r="L72" i="9"/>
  <c r="L73" i="9"/>
  <c r="L74" i="9"/>
  <c r="L75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3" i="9"/>
  <c r="C5" i="3"/>
  <c r="O85" i="2" l="1"/>
  <c r="O86" i="2"/>
  <c r="O87" i="2"/>
  <c r="O88" i="2"/>
  <c r="O89" i="2"/>
  <c r="O90" i="2"/>
  <c r="O91" i="2"/>
  <c r="O92" i="2"/>
  <c r="O93" i="2"/>
  <c r="O94" i="2"/>
  <c r="O95" i="2"/>
  <c r="O84" i="2"/>
  <c r="O83" i="2"/>
  <c r="O82" i="2"/>
  <c r="O81" i="2"/>
  <c r="O80" i="2"/>
  <c r="O79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3" i="2"/>
  <c r="O4" i="2"/>
  <c r="O5" i="2"/>
  <c r="O6" i="2"/>
  <c r="O7" i="2"/>
  <c r="O8" i="2"/>
  <c r="O9" i="2"/>
  <c r="O10" i="2"/>
  <c r="O11" i="2"/>
  <c r="O12" i="2"/>
  <c r="O13" i="2"/>
  <c r="O2" i="2"/>
  <c r="C4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3" i="3"/>
  <c r="H68" i="4"/>
  <c r="F68" i="4" s="1"/>
  <c r="G68" i="4"/>
  <c r="E68" i="4" s="1"/>
  <c r="H64" i="4"/>
  <c r="F64" i="4" s="1"/>
  <c r="G64" i="4"/>
  <c r="E64" i="4" s="1"/>
  <c r="H60" i="4"/>
  <c r="F60" i="4" s="1"/>
  <c r="G60" i="4"/>
  <c r="E60" i="4" s="1"/>
  <c r="H56" i="4"/>
  <c r="F56" i="4" s="1"/>
  <c r="G56" i="4"/>
  <c r="E56" i="4" s="1"/>
  <c r="H52" i="4"/>
  <c r="F52" i="4" s="1"/>
  <c r="G52" i="4"/>
  <c r="E52" i="4" s="1"/>
  <c r="H48" i="4"/>
  <c r="F48" i="4" s="1"/>
  <c r="G48" i="4"/>
  <c r="E48" i="4" s="1"/>
  <c r="H44" i="4"/>
  <c r="F44" i="4" s="1"/>
  <c r="G44" i="4"/>
  <c r="E44" i="4" s="1"/>
  <c r="H40" i="4"/>
  <c r="F40" i="4" s="1"/>
  <c r="G40" i="4"/>
  <c r="E40" i="4" s="1"/>
  <c r="H36" i="4"/>
  <c r="F36" i="4" s="1"/>
  <c r="G36" i="4"/>
  <c r="E36" i="4" s="1"/>
  <c r="H32" i="4"/>
  <c r="F32" i="4" s="1"/>
  <c r="G32" i="4"/>
  <c r="E32" i="4" s="1"/>
  <c r="H28" i="4"/>
  <c r="F28" i="4" s="1"/>
  <c r="G28" i="4"/>
  <c r="E28" i="4" s="1"/>
  <c r="H24" i="4"/>
  <c r="F24" i="4" s="1"/>
  <c r="G24" i="4"/>
  <c r="E24" i="4" s="1"/>
  <c r="H20" i="4"/>
  <c r="F20" i="4" s="1"/>
  <c r="G20" i="4"/>
  <c r="E20" i="4" s="1"/>
  <c r="H16" i="4"/>
  <c r="F16" i="4" s="1"/>
  <c r="G16" i="4"/>
  <c r="E16" i="4" s="1"/>
  <c r="H12" i="4"/>
  <c r="F12" i="4" s="1"/>
  <c r="G12" i="4"/>
  <c r="E12" i="4" s="1"/>
  <c r="H8" i="4"/>
  <c r="F8" i="4" s="1"/>
  <c r="G8" i="4"/>
  <c r="E8" i="4" s="1"/>
  <c r="H4" i="4"/>
  <c r="F4" i="4" s="1"/>
  <c r="G4" i="4"/>
  <c r="E4" i="4" s="1"/>
  <c r="G5" i="4" l="1"/>
  <c r="E5" i="4" s="1"/>
  <c r="G9" i="4"/>
  <c r="E9" i="4" s="1"/>
  <c r="G13" i="4"/>
  <c r="E13" i="4" s="1"/>
  <c r="G17" i="4"/>
  <c r="E17" i="4" s="1"/>
  <c r="G21" i="4"/>
  <c r="E21" i="4" s="1"/>
  <c r="G25" i="4"/>
  <c r="E25" i="4" s="1"/>
  <c r="G29" i="4"/>
  <c r="E29" i="4" s="1"/>
  <c r="G33" i="4"/>
  <c r="E33" i="4" s="1"/>
  <c r="G37" i="4"/>
  <c r="E37" i="4" s="1"/>
  <c r="G41" i="4"/>
  <c r="E41" i="4" s="1"/>
  <c r="G45" i="4"/>
  <c r="E45" i="4" s="1"/>
  <c r="G49" i="4"/>
  <c r="E49" i="4" s="1"/>
  <c r="H9" i="4"/>
  <c r="F9" i="4" s="1"/>
  <c r="H29" i="4"/>
  <c r="F29" i="4" s="1"/>
  <c r="H5" i="4"/>
  <c r="F5" i="4" s="1"/>
  <c r="H17" i="4"/>
  <c r="F17" i="4" s="1"/>
  <c r="H25" i="4"/>
  <c r="F25" i="4" s="1"/>
  <c r="H13" i="4"/>
  <c r="F13" i="4" s="1"/>
  <c r="H21" i="4"/>
  <c r="F21" i="4" s="1"/>
  <c r="G7" i="4"/>
  <c r="E7" i="4" s="1"/>
  <c r="G11" i="4"/>
  <c r="E11" i="4" s="1"/>
  <c r="G15" i="4"/>
  <c r="E15" i="4" s="1"/>
  <c r="G19" i="4"/>
  <c r="E19" i="4" s="1"/>
  <c r="G23" i="4"/>
  <c r="E23" i="4" s="1"/>
  <c r="G27" i="4"/>
  <c r="E27" i="4" s="1"/>
  <c r="G31" i="4"/>
  <c r="E31" i="4" s="1"/>
  <c r="G35" i="4"/>
  <c r="E35" i="4" s="1"/>
  <c r="G39" i="4"/>
  <c r="E39" i="4" s="1"/>
  <c r="G43" i="4"/>
  <c r="E43" i="4" s="1"/>
  <c r="G47" i="4"/>
  <c r="E47" i="4" s="1"/>
  <c r="G51" i="4"/>
  <c r="E51" i="4" s="1"/>
  <c r="H41" i="4"/>
  <c r="F41" i="4" s="1"/>
  <c r="H49" i="4"/>
  <c r="F49" i="4" s="1"/>
  <c r="H61" i="4"/>
  <c r="F61" i="4" s="1"/>
  <c r="H6" i="4"/>
  <c r="F6" i="4" s="1"/>
  <c r="H10" i="4"/>
  <c r="F10" i="4" s="1"/>
  <c r="H14" i="4"/>
  <c r="F14" i="4" s="1"/>
  <c r="H18" i="4"/>
  <c r="F18" i="4" s="1"/>
  <c r="H22" i="4"/>
  <c r="F22" i="4" s="1"/>
  <c r="H26" i="4"/>
  <c r="F26" i="4" s="1"/>
  <c r="H30" i="4"/>
  <c r="F30" i="4" s="1"/>
  <c r="H34" i="4"/>
  <c r="F34" i="4" s="1"/>
  <c r="H38" i="4"/>
  <c r="F38" i="4" s="1"/>
  <c r="H42" i="4"/>
  <c r="F42" i="4" s="1"/>
  <c r="H46" i="4"/>
  <c r="F46" i="4" s="1"/>
  <c r="H50" i="4"/>
  <c r="F50" i="4" s="1"/>
  <c r="H54" i="4"/>
  <c r="F54" i="4" s="1"/>
  <c r="H58" i="4"/>
  <c r="F58" i="4" s="1"/>
  <c r="H62" i="4"/>
  <c r="F62" i="4" s="1"/>
  <c r="H66" i="4"/>
  <c r="F66" i="4" s="1"/>
  <c r="H70" i="4"/>
  <c r="F70" i="4" s="1"/>
  <c r="H45" i="4"/>
  <c r="F45" i="4" s="1"/>
  <c r="H69" i="4"/>
  <c r="F69" i="4" s="1"/>
  <c r="H33" i="4"/>
  <c r="F33" i="4" s="1"/>
  <c r="H53" i="4"/>
  <c r="F53" i="4" s="1"/>
  <c r="H57" i="4"/>
  <c r="F57" i="4" s="1"/>
  <c r="H65" i="4"/>
  <c r="F65" i="4" s="1"/>
  <c r="H7" i="4"/>
  <c r="F7" i="4" s="1"/>
  <c r="H11" i="4"/>
  <c r="F11" i="4" s="1"/>
  <c r="H15" i="4"/>
  <c r="F15" i="4" s="1"/>
  <c r="H19" i="4"/>
  <c r="F19" i="4" s="1"/>
  <c r="H23" i="4"/>
  <c r="F23" i="4" s="1"/>
  <c r="H27" i="4"/>
  <c r="F27" i="4" s="1"/>
  <c r="H31" i="4"/>
  <c r="F31" i="4" s="1"/>
  <c r="H35" i="4"/>
  <c r="F35" i="4" s="1"/>
  <c r="H39" i="4"/>
  <c r="F39" i="4" s="1"/>
  <c r="H43" i="4"/>
  <c r="F43" i="4" s="1"/>
  <c r="H47" i="4"/>
  <c r="F47" i="4" s="1"/>
  <c r="H51" i="4"/>
  <c r="F51" i="4" s="1"/>
  <c r="H55" i="4"/>
  <c r="F55" i="4" s="1"/>
  <c r="H59" i="4"/>
  <c r="F59" i="4" s="1"/>
  <c r="H63" i="4"/>
  <c r="F63" i="4" s="1"/>
  <c r="H67" i="4"/>
  <c r="F67" i="4" s="1"/>
  <c r="H71" i="4"/>
  <c r="F71" i="4" s="1"/>
  <c r="H37" i="4"/>
  <c r="F37" i="4" s="1"/>
  <c r="G42" i="4"/>
  <c r="E42" i="4" s="1"/>
  <c r="G55" i="4"/>
  <c r="E55" i="4" s="1"/>
  <c r="G59" i="4"/>
  <c r="E59" i="4" s="1"/>
  <c r="G63" i="4"/>
  <c r="E63" i="4" s="1"/>
  <c r="G67" i="4"/>
  <c r="E67" i="4" s="1"/>
  <c r="G71" i="4"/>
  <c r="E71" i="4" s="1"/>
  <c r="G53" i="4"/>
  <c r="E53" i="4" s="1"/>
  <c r="G57" i="4"/>
  <c r="E57" i="4" s="1"/>
  <c r="G61" i="4"/>
  <c r="E61" i="4" s="1"/>
  <c r="G65" i="4"/>
  <c r="E65" i="4" s="1"/>
  <c r="G69" i="4"/>
  <c r="E69" i="4" s="1"/>
  <c r="G6" i="4"/>
  <c r="E6" i="4" s="1"/>
  <c r="G14" i="4"/>
  <c r="E14" i="4" s="1"/>
  <c r="G22" i="4"/>
  <c r="E22" i="4" s="1"/>
  <c r="G30" i="4"/>
  <c r="E30" i="4" s="1"/>
  <c r="G38" i="4"/>
  <c r="E38" i="4" s="1"/>
  <c r="G46" i="4"/>
  <c r="E46" i="4" s="1"/>
  <c r="G54" i="4"/>
  <c r="E54" i="4" s="1"/>
  <c r="G62" i="4"/>
  <c r="E62" i="4" s="1"/>
  <c r="G70" i="4"/>
  <c r="E70" i="4" s="1"/>
  <c r="G18" i="4"/>
  <c r="E18" i="4" s="1"/>
  <c r="G34" i="4"/>
  <c r="E34" i="4" s="1"/>
  <c r="G58" i="4"/>
  <c r="E58" i="4" s="1"/>
  <c r="G10" i="4"/>
  <c r="E10" i="4" s="1"/>
  <c r="G66" i="4"/>
  <c r="E66" i="4" s="1"/>
  <c r="G26" i="4"/>
  <c r="E26" i="4" s="1"/>
  <c r="G50" i="4"/>
  <c r="E50" i="4" s="1"/>
  <c r="D8" i="3" l="1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70" i="3"/>
  <c r="D69" i="3"/>
  <c r="D71" i="3"/>
  <c r="D5" i="3"/>
  <c r="D6" i="3"/>
  <c r="D7" i="3"/>
  <c r="D4" i="3"/>
  <c r="D3" i="3"/>
  <c r="T5" i="5" l="1"/>
  <c r="U5" i="5"/>
  <c r="T6" i="5"/>
  <c r="U6" i="5"/>
  <c r="T7" i="5"/>
  <c r="U7" i="5"/>
  <c r="T8" i="5"/>
  <c r="U8" i="5"/>
  <c r="T9" i="5"/>
  <c r="U9" i="5"/>
  <c r="T10" i="5"/>
  <c r="U10" i="5"/>
  <c r="T11" i="5"/>
  <c r="U11" i="5"/>
  <c r="T12" i="5"/>
  <c r="U12" i="5"/>
  <c r="T13" i="5"/>
  <c r="U13" i="5"/>
  <c r="T14" i="5"/>
  <c r="U14" i="5"/>
  <c r="T15" i="5"/>
  <c r="U15" i="5"/>
  <c r="T16" i="5"/>
  <c r="U16" i="5"/>
  <c r="T17" i="5"/>
  <c r="U17" i="5"/>
  <c r="T18" i="5"/>
  <c r="U18" i="5"/>
  <c r="T19" i="5"/>
  <c r="U19" i="5"/>
  <c r="T20" i="5"/>
  <c r="U20" i="5"/>
  <c r="T21" i="5"/>
  <c r="U21" i="5"/>
  <c r="T22" i="5"/>
  <c r="U22" i="5"/>
  <c r="T23" i="5"/>
  <c r="U23" i="5"/>
  <c r="T24" i="5"/>
  <c r="U24" i="5"/>
  <c r="T25" i="5"/>
  <c r="U25" i="5"/>
  <c r="T26" i="5"/>
  <c r="U26" i="5"/>
  <c r="T27" i="5"/>
  <c r="U27" i="5"/>
  <c r="T28" i="5"/>
  <c r="U28" i="5"/>
  <c r="T29" i="5"/>
  <c r="U29" i="5"/>
  <c r="T30" i="5"/>
  <c r="U30" i="5"/>
  <c r="T31" i="5"/>
  <c r="U31" i="5"/>
  <c r="T32" i="5"/>
  <c r="U32" i="5"/>
  <c r="T33" i="5"/>
  <c r="U33" i="5"/>
  <c r="T34" i="5"/>
  <c r="U34" i="5"/>
  <c r="T35" i="5"/>
  <c r="U35" i="5"/>
  <c r="T36" i="5"/>
  <c r="U36" i="5"/>
  <c r="T37" i="5"/>
  <c r="U37" i="5"/>
  <c r="T38" i="5"/>
  <c r="U38" i="5"/>
  <c r="T39" i="5"/>
  <c r="U39" i="5"/>
  <c r="T40" i="5"/>
  <c r="U40" i="5"/>
  <c r="T41" i="5"/>
  <c r="U41" i="5"/>
  <c r="T42" i="5"/>
  <c r="U42" i="5"/>
  <c r="T43" i="5"/>
  <c r="U43" i="5"/>
  <c r="T44" i="5"/>
  <c r="U44" i="5"/>
  <c r="T45" i="5"/>
  <c r="U45" i="5"/>
  <c r="T46" i="5"/>
  <c r="U46" i="5"/>
  <c r="T47" i="5"/>
  <c r="U47" i="5"/>
  <c r="T48" i="5"/>
  <c r="U48" i="5"/>
  <c r="T49" i="5"/>
  <c r="U49" i="5"/>
  <c r="T50" i="5"/>
  <c r="U50" i="5"/>
  <c r="T51" i="5"/>
  <c r="U51" i="5"/>
  <c r="T52" i="5"/>
  <c r="U52" i="5"/>
  <c r="T53" i="5"/>
  <c r="U53" i="5"/>
  <c r="T54" i="5"/>
  <c r="U54" i="5"/>
  <c r="T55" i="5"/>
  <c r="U55" i="5"/>
  <c r="T56" i="5"/>
  <c r="U56" i="5"/>
  <c r="T57" i="5"/>
  <c r="U57" i="5"/>
  <c r="T58" i="5"/>
  <c r="U58" i="5"/>
  <c r="T59" i="5"/>
  <c r="U59" i="5"/>
  <c r="T60" i="5"/>
  <c r="U60" i="5"/>
  <c r="T61" i="5"/>
  <c r="U61" i="5"/>
  <c r="T62" i="5"/>
  <c r="U62" i="5"/>
  <c r="T63" i="5"/>
  <c r="U63" i="5"/>
  <c r="T64" i="5"/>
  <c r="U64" i="5"/>
  <c r="T65" i="5"/>
  <c r="U65" i="5"/>
  <c r="T66" i="5"/>
  <c r="U66" i="5"/>
  <c r="T67" i="5"/>
  <c r="U67" i="5"/>
  <c r="T68" i="5"/>
  <c r="U68" i="5"/>
  <c r="T69" i="5"/>
  <c r="U69" i="5"/>
  <c r="T71" i="5"/>
  <c r="U71" i="5"/>
  <c r="T70" i="5"/>
  <c r="U70" i="5"/>
  <c r="T72" i="5"/>
  <c r="U72" i="5"/>
  <c r="U4" i="5"/>
  <c r="T4" i="5"/>
  <c r="J5" i="5"/>
  <c r="K5" i="5"/>
  <c r="J6" i="5"/>
  <c r="K6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J17" i="5"/>
  <c r="K17" i="5"/>
  <c r="J18" i="5"/>
  <c r="K18" i="5"/>
  <c r="J19" i="5"/>
  <c r="K19" i="5"/>
  <c r="J20" i="5"/>
  <c r="K20" i="5"/>
  <c r="J21" i="5"/>
  <c r="K21" i="5"/>
  <c r="J22" i="5"/>
  <c r="K22" i="5"/>
  <c r="J23" i="5"/>
  <c r="K23" i="5"/>
  <c r="J24" i="5"/>
  <c r="K24" i="5"/>
  <c r="J25" i="5"/>
  <c r="K25" i="5"/>
  <c r="J26" i="5"/>
  <c r="K26" i="5"/>
  <c r="J27" i="5"/>
  <c r="K27" i="5"/>
  <c r="J28" i="5"/>
  <c r="K28" i="5"/>
  <c r="J29" i="5"/>
  <c r="K29" i="5"/>
  <c r="J30" i="5"/>
  <c r="K30" i="5"/>
  <c r="J31" i="5"/>
  <c r="K31" i="5"/>
  <c r="J32" i="5"/>
  <c r="K32" i="5"/>
  <c r="J33" i="5"/>
  <c r="K33" i="5"/>
  <c r="J34" i="5"/>
  <c r="K34" i="5"/>
  <c r="J35" i="5"/>
  <c r="K35" i="5"/>
  <c r="J36" i="5"/>
  <c r="K36" i="5"/>
  <c r="J37" i="5"/>
  <c r="K37" i="5"/>
  <c r="J38" i="5"/>
  <c r="K38" i="5"/>
  <c r="J39" i="5"/>
  <c r="K39" i="5"/>
  <c r="J40" i="5"/>
  <c r="K40" i="5"/>
  <c r="J41" i="5"/>
  <c r="K41" i="5"/>
  <c r="J42" i="5"/>
  <c r="K42" i="5"/>
  <c r="J43" i="5"/>
  <c r="K43" i="5"/>
  <c r="J44" i="5"/>
  <c r="K44" i="5"/>
  <c r="J45" i="5"/>
  <c r="K45" i="5"/>
  <c r="J46" i="5"/>
  <c r="K46" i="5"/>
  <c r="J47" i="5"/>
  <c r="K47" i="5"/>
  <c r="J48" i="5"/>
  <c r="K48" i="5"/>
  <c r="J49" i="5"/>
  <c r="K49" i="5"/>
  <c r="J50" i="5"/>
  <c r="K50" i="5"/>
  <c r="J51" i="5"/>
  <c r="K51" i="5"/>
  <c r="J52" i="5"/>
  <c r="K52" i="5"/>
  <c r="J53" i="5"/>
  <c r="K53" i="5"/>
  <c r="J54" i="5"/>
  <c r="K54" i="5"/>
  <c r="J55" i="5"/>
  <c r="K55" i="5"/>
  <c r="J56" i="5"/>
  <c r="K56" i="5"/>
  <c r="J57" i="5"/>
  <c r="K57" i="5"/>
  <c r="J58" i="5"/>
  <c r="K58" i="5"/>
  <c r="J59" i="5"/>
  <c r="K59" i="5"/>
  <c r="J60" i="5"/>
  <c r="K60" i="5"/>
  <c r="J61" i="5"/>
  <c r="K61" i="5"/>
  <c r="J62" i="5"/>
  <c r="K62" i="5"/>
  <c r="J63" i="5"/>
  <c r="K63" i="5"/>
  <c r="J64" i="5"/>
  <c r="K64" i="5"/>
  <c r="J65" i="5"/>
  <c r="K65" i="5"/>
  <c r="J66" i="5"/>
  <c r="K66" i="5"/>
  <c r="J67" i="5"/>
  <c r="K67" i="5"/>
  <c r="J68" i="5"/>
  <c r="K68" i="5"/>
  <c r="J69" i="5"/>
  <c r="K69" i="5"/>
  <c r="J71" i="5"/>
  <c r="K71" i="5"/>
  <c r="J70" i="5"/>
  <c r="K70" i="5"/>
  <c r="J72" i="5"/>
  <c r="K72" i="5"/>
  <c r="J4" i="5"/>
  <c r="K4" i="5"/>
  <c r="B42" i="6" l="1"/>
  <c r="B41" i="6"/>
</calcChain>
</file>

<file path=xl/sharedStrings.xml><?xml version="1.0" encoding="utf-8"?>
<sst xmlns="http://schemas.openxmlformats.org/spreadsheetml/2006/main" count="1228" uniqueCount="207">
  <si>
    <t>C14[5]</t>
  </si>
  <si>
    <t>C14[3]</t>
  </si>
  <si>
    <t>C16[5]</t>
  </si>
  <si>
    <t>C16[3]</t>
  </si>
  <si>
    <t>C18[5]</t>
  </si>
  <si>
    <t>C18[3]</t>
  </si>
  <si>
    <t>C20[5]</t>
  </si>
  <si>
    <t>C20[3]</t>
  </si>
  <si>
    <t xml:space="preserve">Ladderanes </t>
  </si>
  <si>
    <t>SC-ladderanes</t>
  </si>
  <si>
    <t xml:space="preserve">Tuned age </t>
  </si>
  <si>
    <t>[cal ka BP]</t>
  </si>
  <si>
    <t xml:space="preserve">Depth </t>
  </si>
  <si>
    <t>[mcd]</t>
  </si>
  <si>
    <t>NL5 index</t>
  </si>
  <si>
    <t>NL5 Temperature</t>
  </si>
  <si>
    <t>[degrees C]</t>
  </si>
  <si>
    <t>x</t>
  </si>
  <si>
    <t>Ladderanes R</t>
  </si>
  <si>
    <t>SC-ladderanes R</t>
  </si>
  <si>
    <t>ladderanes k' (canuel &amp; martens, 1996)</t>
  </si>
  <si>
    <t>SC-ladderanes k' (canuel &amp; martens, 1996)</t>
  </si>
  <si>
    <t>C20:5FameD5</t>
  </si>
  <si>
    <t>ul injected</t>
  </si>
  <si>
    <t>pg oc</t>
  </si>
  <si>
    <t>area</t>
  </si>
  <si>
    <t>10 ng/ml</t>
  </si>
  <si>
    <t>100 ng/ml</t>
  </si>
  <si>
    <t>1000 ng/ml</t>
  </si>
  <si>
    <t>ladderane C20[3]</t>
  </si>
  <si>
    <t xml:space="preserve">STD concentratie </t>
  </si>
  <si>
    <t>33.0 ng/ml</t>
  </si>
  <si>
    <t>330 ng/ml</t>
  </si>
  <si>
    <t>3.30 ug/ml</t>
  </si>
  <si>
    <t>38.5 ng/ml</t>
  </si>
  <si>
    <t>385 ng/ml</t>
  </si>
  <si>
    <t>3.85ug/ml</t>
  </si>
  <si>
    <t>ladderane C20[5]</t>
  </si>
  <si>
    <t xml:space="preserve">Slopes </t>
  </si>
  <si>
    <t>RRF</t>
  </si>
  <si>
    <t>RRF C20[5] ladderane</t>
  </si>
  <si>
    <t>RRF C20[3] ladderane</t>
  </si>
  <si>
    <t xml:space="preserve">Concentration used for use as internal standard: </t>
  </si>
  <si>
    <t>4.4 pg/ul</t>
  </si>
  <si>
    <t xml:space="preserve"> 'Old method' --&gt; No internal standard</t>
  </si>
  <si>
    <t xml:space="preserve"> (SC-)Ladderane concentrations [pg gSed-1]</t>
  </si>
  <si>
    <t xml:space="preserve"> 'New method' --&gt; use of deuterated C20:5-PUFA internal standard</t>
  </si>
  <si>
    <t xml:space="preserve">Calculating of concentrations with 'New' and 'Old' method: </t>
  </si>
  <si>
    <t>New method' --&gt; use of deuterated C20:5-PUFA internal standard</t>
  </si>
  <si>
    <t>(((((ladderane integrated peak area/(IS area/RRF)))*IS pg injected)*(volume dissolved/injected))*(100/percent TLE used))/gSed</t>
  </si>
  <si>
    <t>(((ladderane integrated peak area/ladderane slope)*(volume dissolved/injected))*(100/percent TLE used))))/gSed</t>
  </si>
  <si>
    <t xml:space="preserve">IS: </t>
  </si>
  <si>
    <t xml:space="preserve"> deuterated C20:5-PUFA internal standard</t>
  </si>
  <si>
    <t xml:space="preserve">TLE: </t>
  </si>
  <si>
    <t>Total lipid extract</t>
  </si>
  <si>
    <t xml:space="preserve">gSed </t>
  </si>
  <si>
    <t>grams Sediment</t>
  </si>
  <si>
    <t xml:space="preserve">RRF </t>
  </si>
  <si>
    <t>Relative response factor as calculated above</t>
  </si>
  <si>
    <t>ladderane slope:</t>
  </si>
  <si>
    <t>slopes of ladderane calibration curves as states above</t>
  </si>
  <si>
    <t>[3]-(SC-)ladderanes</t>
  </si>
  <si>
    <t>[5]-(SC-)ladderanes</t>
  </si>
  <si>
    <t>(SC-)Ladderane concentrations [pg g Dry weight-1]</t>
  </si>
  <si>
    <t>[ng g dry weight-1 kyr-1]</t>
  </si>
  <si>
    <t>Depth (mcd)</t>
  </si>
  <si>
    <t>d15N (corr.)</t>
  </si>
  <si>
    <t xml:space="preserve">error </t>
  </si>
  <si>
    <t>analysed sediment (g)</t>
  </si>
  <si>
    <t>N (%)</t>
  </si>
  <si>
    <t>error</t>
  </si>
  <si>
    <t>d13C (corr.)</t>
  </si>
  <si>
    <t>TOC (%)</t>
  </si>
  <si>
    <t>C:N</t>
  </si>
  <si>
    <t>TN (g)</t>
  </si>
  <si>
    <t>ARbulk [g/cm²/ka]</t>
  </si>
  <si>
    <t>TOC AR</t>
  </si>
  <si>
    <t>d15N</t>
  </si>
  <si>
    <t>d13C</t>
  </si>
  <si>
    <t>Intake ASE (g)</t>
  </si>
  <si>
    <t>TOC</t>
  </si>
  <si>
    <t xml:space="preserve">Note: </t>
  </si>
  <si>
    <t>Hole</t>
  </si>
  <si>
    <t>1012C2H5_120</t>
  </si>
  <si>
    <t>1012C3H1_133</t>
  </si>
  <si>
    <t>1012C3H2_89</t>
  </si>
  <si>
    <t>1012C3H3_89</t>
  </si>
  <si>
    <t>1012C3H5_99</t>
  </si>
  <si>
    <t>1012C3H6_99</t>
  </si>
  <si>
    <t>1012C4H1_96</t>
  </si>
  <si>
    <t>1012C4H2_126</t>
  </si>
  <si>
    <t>1012C4H3_76</t>
  </si>
  <si>
    <t>1012C4H5_26</t>
  </si>
  <si>
    <t>1012C4H6_26</t>
  </si>
  <si>
    <t>1012C4H7_16</t>
  </si>
  <si>
    <t>1012C5H1_21</t>
  </si>
  <si>
    <t xml:space="preserve">sample name </t>
  </si>
  <si>
    <t>1012C1H1_25</t>
  </si>
  <si>
    <t>1012C1H1_45</t>
  </si>
  <si>
    <t>1012C1H1_60</t>
  </si>
  <si>
    <t>1012C1H1_70</t>
  </si>
  <si>
    <t>1012C1H1_115</t>
  </si>
  <si>
    <t>1012C1H2_15</t>
  </si>
  <si>
    <t>1012C1H2_65</t>
  </si>
  <si>
    <t>1012C1H2_115</t>
  </si>
  <si>
    <t>1012C1H2_135</t>
  </si>
  <si>
    <t>1012C1H3_5</t>
  </si>
  <si>
    <t>1012C1H3_25</t>
  </si>
  <si>
    <t>1012C1H3_55</t>
  </si>
  <si>
    <t>1012C1H3_75</t>
  </si>
  <si>
    <t>1012C1H3_105</t>
  </si>
  <si>
    <t>1012C1H3_135</t>
  </si>
  <si>
    <t>1012C1H4_15</t>
  </si>
  <si>
    <t>1012C1H4_40</t>
  </si>
  <si>
    <t>1012C1H4_55</t>
  </si>
  <si>
    <t>1012C1H4_65</t>
  </si>
  <si>
    <t>1012C1H4_80</t>
  </si>
  <si>
    <t>1012C1H4_95</t>
  </si>
  <si>
    <t>1012C1H4_110</t>
  </si>
  <si>
    <t>1012C1H4_140</t>
  </si>
  <si>
    <t>1012C1H5_5</t>
  </si>
  <si>
    <t>1012A2H1_73</t>
  </si>
  <si>
    <t>1012A2H1_98</t>
  </si>
  <si>
    <t>1012A2H1_113</t>
  </si>
  <si>
    <t>1012C2H1_15</t>
  </si>
  <si>
    <t>1012C2H1_75</t>
  </si>
  <si>
    <t>1012C2H1_90</t>
  </si>
  <si>
    <t>1012C2H1_125</t>
  </si>
  <si>
    <t>1012C2H2_10</t>
  </si>
  <si>
    <t>1012C2H2_90</t>
  </si>
  <si>
    <t>1012C2H3_10</t>
  </si>
  <si>
    <t>1012C2H3_45</t>
  </si>
  <si>
    <t>1012C2H3_80</t>
  </si>
  <si>
    <t>1012C2H3_100</t>
  </si>
  <si>
    <t>1012C2H3_140</t>
  </si>
  <si>
    <t>1012C2H4_40</t>
  </si>
  <si>
    <t>1012C2H4_100</t>
  </si>
  <si>
    <t>1012C2H4_120</t>
  </si>
  <si>
    <t>1012C2H4_140</t>
  </si>
  <si>
    <t>1012C2H5_10</t>
  </si>
  <si>
    <t>1012C2H5_25</t>
  </si>
  <si>
    <t>1012C2H5_35</t>
  </si>
  <si>
    <t>1012C2H5_50</t>
  </si>
  <si>
    <t>1012C2H5_70</t>
  </si>
  <si>
    <t>1012C2H5_90</t>
  </si>
  <si>
    <t>1012C2H6_20</t>
  </si>
  <si>
    <t>1012C2H6_80</t>
  </si>
  <si>
    <t>1012C2H6_110</t>
  </si>
  <si>
    <t>1012C3H1_2</t>
  </si>
  <si>
    <t>1012C3H4_89</t>
  </si>
  <si>
    <t>1012C3H7_39</t>
  </si>
  <si>
    <t>1012C4H4_16</t>
  </si>
  <si>
    <t>1012A5H1_121</t>
  </si>
  <si>
    <t>Exp</t>
  </si>
  <si>
    <t>Site</t>
  </si>
  <si>
    <t>Core</t>
  </si>
  <si>
    <t>Type</t>
  </si>
  <si>
    <t>Sec</t>
  </si>
  <si>
    <t>Top (cm)</t>
  </si>
  <si>
    <t>Bottom (cm)</t>
  </si>
  <si>
    <t>Vol (cc)</t>
  </si>
  <si>
    <t>167</t>
  </si>
  <si>
    <t>1012</t>
  </si>
  <si>
    <t>C</t>
  </si>
  <si>
    <t>H</t>
  </si>
  <si>
    <t>A</t>
  </si>
  <si>
    <t>2</t>
  </si>
  <si>
    <t>1</t>
  </si>
  <si>
    <t>3</t>
  </si>
  <si>
    <t>4</t>
  </si>
  <si>
    <t>6</t>
  </si>
  <si>
    <t>5</t>
  </si>
  <si>
    <t>7</t>
  </si>
  <si>
    <t>Samples used for ladderane FAME analysis</t>
  </si>
  <si>
    <t>Tuned age (cal ka BP)</t>
  </si>
  <si>
    <t>1012C1H4_125</t>
  </si>
  <si>
    <t>1012C1H5_20</t>
  </si>
  <si>
    <t>1012A2H1_83</t>
  </si>
  <si>
    <t>1012C2H1_35</t>
  </si>
  <si>
    <t>1012C2H1_55</t>
  </si>
  <si>
    <t>1012C2H1_105</t>
  </si>
  <si>
    <t>1012C2H1_140</t>
  </si>
  <si>
    <t>1012C2H2_30</t>
  </si>
  <si>
    <t>1012C2H2_60</t>
  </si>
  <si>
    <t>1012C2H2_110</t>
  </si>
  <si>
    <t>1012C2H2_130</t>
  </si>
  <si>
    <t>1012C2H3_30</t>
  </si>
  <si>
    <t>1012C2H3_60</t>
  </si>
  <si>
    <t>1012C2H3_120</t>
  </si>
  <si>
    <t>1012C2H4_20</t>
  </si>
  <si>
    <t>1012C2H4_60</t>
  </si>
  <si>
    <t>1012C2H4_80</t>
  </si>
  <si>
    <t>1012C2H5_140</t>
  </si>
  <si>
    <t>1012C2H6_40</t>
  </si>
  <si>
    <t>1012C2H6_60</t>
  </si>
  <si>
    <t>1012C2H6_70</t>
  </si>
  <si>
    <t>1012C2H6_95</t>
  </si>
  <si>
    <t>Tuned depth (mcd)</t>
  </si>
  <si>
    <t>Depth (mcd) from Liu et al,, 2005</t>
  </si>
  <si>
    <t>Age (cal ka BP) from Liu et al., 2005</t>
  </si>
  <si>
    <t>Age tuned (cal ka BP)</t>
  </si>
  <si>
    <t>Sedimentation rate (cm/kyr)</t>
  </si>
  <si>
    <t>SC-ladderanes [ng gTOC-1]</t>
  </si>
  <si>
    <t>Ladderanes [ng gTOC-1]</t>
  </si>
  <si>
    <t xml:space="preserve">Errors (STD using 2-sigma), are based on three measurements of the same sample. When no error is noted, the sample was measured once. </t>
  </si>
  <si>
    <t>Ladderane concentration (ng/gTOC)</t>
  </si>
  <si>
    <t>C/N (atomic)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</si>
</sst>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0" borderId="0"/>
  </cellStyleXfs>
  <cellXfs count="40">
    <xf numFmtId="0" fontId="0" fillId="0" borderId="0" xfId="0"/>
    <xf numFmtId="0" fontId="4" fillId="0" borderId="0" xfId="4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11" fontId="6" fillId="0" borderId="0" xfId="0" applyNumberFormat="1" applyFont="1"/>
    <xf numFmtId="11" fontId="0" fillId="0" borderId="0" xfId="0" applyNumberFormat="1"/>
    <xf numFmtId="0" fontId="0" fillId="0" borderId="0" xfId="0" applyAlignment="1">
      <alignment horizontal="right"/>
    </xf>
    <xf numFmtId="11" fontId="5" fillId="0" borderId="0" xfId="0" applyNumberFormat="1" applyFont="1"/>
    <xf numFmtId="0" fontId="1" fillId="2" borderId="2" xfId="1" applyBorder="1"/>
    <xf numFmtId="0" fontId="1" fillId="2" borderId="3" xfId="1" applyBorder="1"/>
    <xf numFmtId="0" fontId="1" fillId="2" borderId="4" xfId="1" applyBorder="1"/>
    <xf numFmtId="0" fontId="1" fillId="2" borderId="5" xfId="1" applyBorder="1"/>
    <xf numFmtId="0" fontId="1" fillId="2" borderId="0" xfId="1" applyBorder="1"/>
    <xf numFmtId="0" fontId="1" fillId="2" borderId="6" xfId="1" applyBorder="1"/>
    <xf numFmtId="0" fontId="1" fillId="2" borderId="7" xfId="1" applyBorder="1"/>
    <xf numFmtId="0" fontId="1" fillId="2" borderId="8" xfId="1" applyBorder="1"/>
    <xf numFmtId="0" fontId="1" fillId="2" borderId="9" xfId="1" applyBorder="1"/>
    <xf numFmtId="0" fontId="1" fillId="2" borderId="0" xfId="1" quotePrefix="1" applyBorder="1"/>
    <xf numFmtId="0" fontId="3" fillId="4" borderId="1" xfId="3"/>
    <xf numFmtId="164" fontId="7" fillId="0" borderId="0" xfId="0" applyNumberFormat="1" applyFont="1"/>
    <xf numFmtId="2" fontId="7" fillId="0" borderId="0" xfId="2" applyNumberFormat="1" applyFont="1" applyFill="1"/>
    <xf numFmtId="0" fontId="7" fillId="0" borderId="0" xfId="1" applyFont="1" applyFill="1"/>
    <xf numFmtId="2" fontId="7" fillId="0" borderId="0" xfId="1" applyNumberFormat="1" applyFont="1" applyFill="1"/>
    <xf numFmtId="0" fontId="7" fillId="0" borderId="0" xfId="0" applyFont="1"/>
    <xf numFmtId="165" fontId="4" fillId="0" borderId="0" xfId="4" applyNumberFormat="1"/>
    <xf numFmtId="2" fontId="4" fillId="0" borderId="0" xfId="4" applyNumberFormat="1"/>
    <xf numFmtId="164" fontId="4" fillId="0" borderId="0" xfId="4" applyNumberFormat="1"/>
    <xf numFmtId="165" fontId="4" fillId="0" borderId="0" xfId="4" applyNumberFormat="1" applyAlignment="1">
      <alignment horizontal="right"/>
    </xf>
    <xf numFmtId="164" fontId="4" fillId="0" borderId="0" xfId="4" applyNumberFormat="1" applyAlignment="1">
      <alignment horizontal="right"/>
    </xf>
    <xf numFmtId="1" fontId="4" fillId="0" borderId="0" xfId="4" applyNumberFormat="1"/>
    <xf numFmtId="1" fontId="4" fillId="0" borderId="0" xfId="4" applyNumberFormat="1" applyAlignment="1">
      <alignment horizontal="right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4" fillId="0" borderId="0" xfId="4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4" applyAlignment="1">
      <alignment horizontal="center"/>
    </xf>
    <xf numFmtId="0" fontId="4" fillId="0" borderId="0" xfId="4" applyAlignment="1">
      <alignment horizontal="center"/>
    </xf>
    <xf numFmtId="0" fontId="4" fillId="0" borderId="0" xfId="4"/>
    <xf numFmtId="0" fontId="0" fillId="0" borderId="0" xfId="0" applyAlignment="1">
      <alignment horizontal="center"/>
    </xf>
  </cellXfs>
  <cellStyles count="5">
    <cellStyle name="Check Cell" xfId="3" builtinId="23"/>
    <cellStyle name="Good" xfId="1" builtinId="26"/>
    <cellStyle name="Neutral" xfId="2" builtinId="28"/>
    <cellStyle name="Normal" xfId="0" builtinId="0"/>
    <cellStyle name="Normal 2" xfId="4" xr:uid="{1E5FEFEA-1DFA-4860-A584-E0A56F9AC7F0}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'8a. Calculating concentration'!$A$2</c:f>
              <c:strCache>
                <c:ptCount val="1"/>
                <c:pt idx="0">
                  <c:v>C20:5FameD5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NL"/>
                </a:p>
              </c:txPr>
            </c:trendlineLbl>
          </c:trendline>
          <c:xVal>
            <c:numRef>
              <c:f>'8a. Calculating concentration'!$C$3:$C$9</c:f>
              <c:numCache>
                <c:formatCode>General</c:formatCode>
                <c:ptCount val="7"/>
                <c:pt idx="0">
                  <c:v>10</c:v>
                </c:pt>
                <c:pt idx="1">
                  <c:v>50</c:v>
                </c:pt>
                <c:pt idx="2">
                  <c:v>100</c:v>
                </c:pt>
                <c:pt idx="3">
                  <c:v>500</c:v>
                </c:pt>
                <c:pt idx="4">
                  <c:v>1000</c:v>
                </c:pt>
                <c:pt idx="5">
                  <c:v>5000</c:v>
                </c:pt>
                <c:pt idx="6">
                  <c:v>10000</c:v>
                </c:pt>
              </c:numCache>
            </c:numRef>
          </c:xVal>
          <c:yVal>
            <c:numRef>
              <c:f>'8a. Calculating concentration'!$D$3:$D$9</c:f>
              <c:numCache>
                <c:formatCode>0.00E+00</c:formatCode>
                <c:ptCount val="7"/>
                <c:pt idx="0">
                  <c:v>1278283</c:v>
                </c:pt>
                <c:pt idx="1">
                  <c:v>6557401</c:v>
                </c:pt>
                <c:pt idx="2">
                  <c:v>12654875</c:v>
                </c:pt>
                <c:pt idx="3">
                  <c:v>64182520</c:v>
                </c:pt>
                <c:pt idx="4">
                  <c:v>124735413</c:v>
                </c:pt>
                <c:pt idx="5">
                  <c:v>630815346</c:v>
                </c:pt>
                <c:pt idx="6">
                  <c:v>1234040523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4B-46BE-AC38-601A4D0C319A}"/>
            </c:ext>
          </c:extLst>
        </c:ser>
        <c:ser>
          <c:idx val="1"/>
          <c:order val="1"/>
          <c:tx>
            <c:strRef>
              <c:f>'8a. Calculating concentration'!$A$12</c:f>
              <c:strCache>
                <c:ptCount val="1"/>
                <c:pt idx="0">
                  <c:v>ladderane C20[3]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3.8311310742514627E-2"/>
                  <c:y val="0.121482228324529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NL"/>
                </a:p>
              </c:txPr>
            </c:trendlineLbl>
          </c:trendline>
          <c:xVal>
            <c:numRef>
              <c:f>'8a. Calculating concentration'!$C$14:$C$20</c:f>
              <c:numCache>
                <c:formatCode>General</c:formatCode>
                <c:ptCount val="7"/>
                <c:pt idx="0">
                  <c:v>29.04</c:v>
                </c:pt>
                <c:pt idx="1">
                  <c:v>145.19999999999999</c:v>
                </c:pt>
                <c:pt idx="2">
                  <c:v>290.39999999999998</c:v>
                </c:pt>
                <c:pt idx="3">
                  <c:v>1452</c:v>
                </c:pt>
                <c:pt idx="4">
                  <c:v>2904</c:v>
                </c:pt>
                <c:pt idx="5">
                  <c:v>14519.999999999998</c:v>
                </c:pt>
              </c:numCache>
            </c:numRef>
          </c:xVal>
          <c:yVal>
            <c:numRef>
              <c:f>'8a. Calculating concentration'!$D$14:$D$20</c:f>
              <c:numCache>
                <c:formatCode>0.00E+00</c:formatCode>
                <c:ptCount val="7"/>
                <c:pt idx="0">
                  <c:v>2895753</c:v>
                </c:pt>
                <c:pt idx="1">
                  <c:v>14214493</c:v>
                </c:pt>
                <c:pt idx="2">
                  <c:v>38153937</c:v>
                </c:pt>
                <c:pt idx="3">
                  <c:v>184991536</c:v>
                </c:pt>
                <c:pt idx="4">
                  <c:v>286360519</c:v>
                </c:pt>
                <c:pt idx="5">
                  <c:v>1388560812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4B-46BE-AC38-601A4D0C319A}"/>
            </c:ext>
          </c:extLst>
        </c:ser>
        <c:ser>
          <c:idx val="2"/>
          <c:order val="2"/>
          <c:tx>
            <c:strRef>
              <c:f>'8a. Calculating concentration'!$A$23</c:f>
              <c:strCache>
                <c:ptCount val="1"/>
                <c:pt idx="0">
                  <c:v>ladderane C20[5]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NL"/>
                </a:p>
              </c:txPr>
            </c:trendlineLbl>
          </c:trendline>
          <c:xVal>
            <c:numRef>
              <c:f>'8a. Calculating concentration'!$C$25:$C$31</c:f>
              <c:numCache>
                <c:formatCode>General</c:formatCode>
                <c:ptCount val="7"/>
                <c:pt idx="0">
                  <c:v>35.42</c:v>
                </c:pt>
                <c:pt idx="1">
                  <c:v>177.10000000000002</c:v>
                </c:pt>
                <c:pt idx="2">
                  <c:v>354.20000000000005</c:v>
                </c:pt>
                <c:pt idx="3">
                  <c:v>1771.0000000000002</c:v>
                </c:pt>
                <c:pt idx="4">
                  <c:v>3542</c:v>
                </c:pt>
                <c:pt idx="5">
                  <c:v>17710.000000000004</c:v>
                </c:pt>
              </c:numCache>
            </c:numRef>
          </c:xVal>
          <c:yVal>
            <c:numRef>
              <c:f>'8a. Calculating concentration'!$D$25:$D$31</c:f>
              <c:numCache>
                <c:formatCode>General</c:formatCode>
                <c:ptCount val="7"/>
                <c:pt idx="0">
                  <c:v>8082570</c:v>
                </c:pt>
                <c:pt idx="1">
                  <c:v>40796453</c:v>
                </c:pt>
                <c:pt idx="2">
                  <c:v>36450495</c:v>
                </c:pt>
                <c:pt idx="3">
                  <c:v>181656573</c:v>
                </c:pt>
                <c:pt idx="4">
                  <c:v>348288715</c:v>
                </c:pt>
                <c:pt idx="5">
                  <c:v>1868333642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4B-46BE-AC38-601A4D0C3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2937168"/>
        <c:axId val="1624707888"/>
      </c:scatterChart>
      <c:valAx>
        <c:axId val="178293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1624707888"/>
        <c:crosses val="autoZero"/>
        <c:crossBetween val="midCat"/>
      </c:valAx>
      <c:valAx>
        <c:axId val="162470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1782937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'8b. Comparing concentrations'!$T$3</c:f>
              <c:strCache>
                <c:ptCount val="1"/>
                <c:pt idx="0">
                  <c:v>[3]-(SC-)ladderanes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12767876622217522"/>
                  <c:y val="-2.85131890895236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NL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9.3154167685889772E-2"/>
                  <c:y val="0.2415993223424035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NL"/>
                </a:p>
              </c:txPr>
            </c:trendlineLbl>
          </c:trendline>
          <c:xVal>
            <c:numRef>
              <c:f>'8b. Comparing concentrations'!$J$4:$J$72</c:f>
              <c:numCache>
                <c:formatCode>0.00</c:formatCode>
                <c:ptCount val="69"/>
                <c:pt idx="0">
                  <c:v>14265.59538166001</c:v>
                </c:pt>
                <c:pt idx="1">
                  <c:v>5954.5517112703892</c:v>
                </c:pt>
                <c:pt idx="2">
                  <c:v>7538.7734612556906</c:v>
                </c:pt>
                <c:pt idx="3">
                  <c:v>8730.0574013900423</c:v>
                </c:pt>
                <c:pt idx="4">
                  <c:v>7881.3175226824578</c:v>
                </c:pt>
                <c:pt idx="5">
                  <c:v>8604.9344682269693</c:v>
                </c:pt>
                <c:pt idx="6">
                  <c:v>3519.9456972676699</c:v>
                </c:pt>
                <c:pt idx="7">
                  <c:v>16568.784689840253</c:v>
                </c:pt>
                <c:pt idx="8">
                  <c:v>5918.4396793857213</c:v>
                </c:pt>
                <c:pt idx="9">
                  <c:v>5682.562543882419</c:v>
                </c:pt>
                <c:pt idx="10">
                  <c:v>4251.5651109131177</c:v>
                </c:pt>
                <c:pt idx="11">
                  <c:v>4660.2126087401202</c:v>
                </c:pt>
                <c:pt idx="12">
                  <c:v>5432.5010205545259</c:v>
                </c:pt>
                <c:pt idx="13">
                  <c:v>5219.021814062964</c:v>
                </c:pt>
                <c:pt idx="14">
                  <c:v>7941.615803567418</c:v>
                </c:pt>
                <c:pt idx="15">
                  <c:v>3625.1951162468818</c:v>
                </c:pt>
                <c:pt idx="16">
                  <c:v>3635.8088073786294</c:v>
                </c:pt>
                <c:pt idx="17">
                  <c:v>4414.2167572796707</c:v>
                </c:pt>
                <c:pt idx="18">
                  <c:v>3487.1393879604766</c:v>
                </c:pt>
                <c:pt idx="19">
                  <c:v>3475.8922712699141</c:v>
                </c:pt>
                <c:pt idx="20">
                  <c:v>4928.099430025115</c:v>
                </c:pt>
                <c:pt idx="21">
                  <c:v>3936.3489693864567</c:v>
                </c:pt>
                <c:pt idx="22">
                  <c:v>5216.327738465423</c:v>
                </c:pt>
                <c:pt idx="23">
                  <c:v>4551.1290830358794</c:v>
                </c:pt>
                <c:pt idx="24">
                  <c:v>2791.2523835115817</c:v>
                </c:pt>
                <c:pt idx="25">
                  <c:v>5141.5091368685444</c:v>
                </c:pt>
                <c:pt idx="26">
                  <c:v>3734.7897183258724</c:v>
                </c:pt>
                <c:pt idx="27">
                  <c:v>4514.7609975736978</c:v>
                </c:pt>
                <c:pt idx="28">
                  <c:v>3883.2244848009177</c:v>
                </c:pt>
                <c:pt idx="29">
                  <c:v>4159.7146341710086</c:v>
                </c:pt>
                <c:pt idx="30">
                  <c:v>7019.6111991821736</c:v>
                </c:pt>
                <c:pt idx="31">
                  <c:v>2665.6626576481895</c:v>
                </c:pt>
                <c:pt idx="32">
                  <c:v>6673.6617783468764</c:v>
                </c:pt>
                <c:pt idx="33">
                  <c:v>5333.40306744187</c:v>
                </c:pt>
                <c:pt idx="34">
                  <c:v>4192.9673557115902</c:v>
                </c:pt>
                <c:pt idx="35">
                  <c:v>3516.8516721948631</c:v>
                </c:pt>
                <c:pt idx="36">
                  <c:v>3188.8588702158536</c:v>
                </c:pt>
                <c:pt idx="37">
                  <c:v>3139.9815896236823</c:v>
                </c:pt>
                <c:pt idx="38">
                  <c:v>1018.8556154498133</c:v>
                </c:pt>
                <c:pt idx="39">
                  <c:v>2429.8022767400262</c:v>
                </c:pt>
                <c:pt idx="40">
                  <c:v>2249.6305699554323</c:v>
                </c:pt>
                <c:pt idx="41">
                  <c:v>2776.5953042206083</c:v>
                </c:pt>
                <c:pt idx="42">
                  <c:v>1680.6515104196997</c:v>
                </c:pt>
                <c:pt idx="43">
                  <c:v>1573.2598712265853</c:v>
                </c:pt>
                <c:pt idx="44">
                  <c:v>2604.0022087668326</c:v>
                </c:pt>
                <c:pt idx="45">
                  <c:v>3362.2175613858926</c:v>
                </c:pt>
                <c:pt idx="46">
                  <c:v>3159.8264025803564</c:v>
                </c:pt>
                <c:pt idx="47">
                  <c:v>4378.5026416030705</c:v>
                </c:pt>
                <c:pt idx="48">
                  <c:v>4501.0481014065244</c:v>
                </c:pt>
                <c:pt idx="49">
                  <c:v>1258.9595199842568</c:v>
                </c:pt>
                <c:pt idx="50">
                  <c:v>2319.734076299284</c:v>
                </c:pt>
                <c:pt idx="51">
                  <c:v>2714.0279600831723</c:v>
                </c:pt>
                <c:pt idx="52">
                  <c:v>1210.7757743252764</c:v>
                </c:pt>
                <c:pt idx="53">
                  <c:v>1710.0079840753035</c:v>
                </c:pt>
                <c:pt idx="54">
                  <c:v>1926.3814913200954</c:v>
                </c:pt>
                <c:pt idx="55">
                  <c:v>1458.42586201525</c:v>
                </c:pt>
                <c:pt idx="56">
                  <c:v>416.07792682804711</c:v>
                </c:pt>
                <c:pt idx="57">
                  <c:v>1217.7337321513398</c:v>
                </c:pt>
                <c:pt idx="58">
                  <c:v>1074.6983777328733</c:v>
                </c:pt>
                <c:pt idx="59">
                  <c:v>745.25012754353952</c:v>
                </c:pt>
                <c:pt idx="60">
                  <c:v>640.4486307197742</c:v>
                </c:pt>
                <c:pt idx="61">
                  <c:v>748.42843542108176</c:v>
                </c:pt>
                <c:pt idx="62">
                  <c:v>812.96775229315676</c:v>
                </c:pt>
                <c:pt idx="63">
                  <c:v>230.08598167953346</c:v>
                </c:pt>
                <c:pt idx="64">
                  <c:v>372.69394676474394</c:v>
                </c:pt>
                <c:pt idx="65">
                  <c:v>1037.6107795107246</c:v>
                </c:pt>
                <c:pt idx="66">
                  <c:v>361.26193059960309</c:v>
                </c:pt>
                <c:pt idx="67">
                  <c:v>220.67993524482608</c:v>
                </c:pt>
                <c:pt idx="68">
                  <c:v>664.43389906624611</c:v>
                </c:pt>
              </c:numCache>
            </c:numRef>
          </c:xVal>
          <c:yVal>
            <c:numRef>
              <c:f>'8b. Comparing concentrations'!$T$4:$T$72</c:f>
              <c:numCache>
                <c:formatCode>0.00</c:formatCode>
                <c:ptCount val="69"/>
                <c:pt idx="0">
                  <c:v>17816.455350693017</c:v>
                </c:pt>
                <c:pt idx="1">
                  <c:v>7244.5384256808447</c:v>
                </c:pt>
                <c:pt idx="2">
                  <c:v>8838.9816476365995</c:v>
                </c:pt>
                <c:pt idx="3">
                  <c:v>11566.78937337259</c:v>
                </c:pt>
                <c:pt idx="4">
                  <c:v>10146.874703315518</c:v>
                </c:pt>
                <c:pt idx="5">
                  <c:v>6995.1140130906369</c:v>
                </c:pt>
                <c:pt idx="6">
                  <c:v>4282.5023774501979</c:v>
                </c:pt>
                <c:pt idx="7">
                  <c:v>17950.910422052795</c:v>
                </c:pt>
                <c:pt idx="8">
                  <c:v>7795.2756923262805</c:v>
                </c:pt>
                <c:pt idx="9">
                  <c:v>9527.3483834804429</c:v>
                </c:pt>
                <c:pt idx="10">
                  <c:v>4503.5349716283017</c:v>
                </c:pt>
                <c:pt idx="11">
                  <c:v>5669.7953016277233</c:v>
                </c:pt>
                <c:pt idx="12">
                  <c:v>5525.0523488751442</c:v>
                </c:pt>
                <c:pt idx="13">
                  <c:v>6120.7151807917407</c:v>
                </c:pt>
                <c:pt idx="14">
                  <c:v>11310.990678077396</c:v>
                </c:pt>
                <c:pt idx="15">
                  <c:v>4418.0329314223009</c:v>
                </c:pt>
                <c:pt idx="16">
                  <c:v>7930.3486862611153</c:v>
                </c:pt>
                <c:pt idx="17">
                  <c:v>5243.4179956084008</c:v>
                </c:pt>
                <c:pt idx="18">
                  <c:v>3241.1714974634619</c:v>
                </c:pt>
                <c:pt idx="19">
                  <c:v>4657.6492949313051</c:v>
                </c:pt>
                <c:pt idx="20">
                  <c:v>8158.2172338082528</c:v>
                </c:pt>
                <c:pt idx="21">
                  <c:v>4789.1147391724198</c:v>
                </c:pt>
                <c:pt idx="22">
                  <c:v>7230.4343246503104</c:v>
                </c:pt>
                <c:pt idx="23">
                  <c:v>6142.9766785990932</c:v>
                </c:pt>
                <c:pt idx="24">
                  <c:v>2516.9207169091083</c:v>
                </c:pt>
                <c:pt idx="25">
                  <c:v>5073.9585160394072</c:v>
                </c:pt>
                <c:pt idx="26">
                  <c:v>4352.5099614461033</c:v>
                </c:pt>
                <c:pt idx="27">
                  <c:v>4248.9092135211295</c:v>
                </c:pt>
                <c:pt idx="28">
                  <c:v>5106.6856615884572</c:v>
                </c:pt>
                <c:pt idx="29">
                  <c:v>4179.5060241673173</c:v>
                </c:pt>
                <c:pt idx="30">
                  <c:v>3748.0565313383477</c:v>
                </c:pt>
                <c:pt idx="31">
                  <c:v>2823.4812357876926</c:v>
                </c:pt>
                <c:pt idx="32">
                  <c:v>11472.54794044455</c:v>
                </c:pt>
                <c:pt idx="33">
                  <c:v>5786.1463030224586</c:v>
                </c:pt>
                <c:pt idx="34">
                  <c:v>4344.4443944900067</c:v>
                </c:pt>
                <c:pt idx="35">
                  <c:v>4364.1625908099495</c:v>
                </c:pt>
                <c:pt idx="36">
                  <c:v>3255.8371199655835</c:v>
                </c:pt>
                <c:pt idx="37">
                  <c:v>5069.7277587749722</c:v>
                </c:pt>
                <c:pt idx="38">
                  <c:v>1164.0903599866035</c:v>
                </c:pt>
                <c:pt idx="39">
                  <c:v>2598.8305081177427</c:v>
                </c:pt>
                <c:pt idx="40">
                  <c:v>3355.7814611975091</c:v>
                </c:pt>
                <c:pt idx="41">
                  <c:v>3623.1683675869535</c:v>
                </c:pt>
                <c:pt idx="42">
                  <c:v>1698.1439727739321</c:v>
                </c:pt>
                <c:pt idx="43">
                  <c:v>1574.5032446444429</c:v>
                </c:pt>
                <c:pt idx="44">
                  <c:v>3100.6152627971355</c:v>
                </c:pt>
                <c:pt idx="45">
                  <c:v>3689.5350962264947</c:v>
                </c:pt>
                <c:pt idx="46">
                  <c:v>4056.1244418774877</c:v>
                </c:pt>
                <c:pt idx="47">
                  <c:v>6625.5789402539076</c:v>
                </c:pt>
                <c:pt idx="48">
                  <c:v>5093.3159781903669</c:v>
                </c:pt>
                <c:pt idx="49">
                  <c:v>1402.1857032183784</c:v>
                </c:pt>
                <c:pt idx="50">
                  <c:v>2534.1724773363785</c:v>
                </c:pt>
                <c:pt idx="51">
                  <c:v>2915.1328742707924</c:v>
                </c:pt>
                <c:pt idx="52">
                  <c:v>2049.7364349045793</c:v>
                </c:pt>
                <c:pt idx="53">
                  <c:v>2548.1285530974519</c:v>
                </c:pt>
                <c:pt idx="54">
                  <c:v>2848.8931787296515</c:v>
                </c:pt>
                <c:pt idx="55">
                  <c:v>2760.2429394107075</c:v>
                </c:pt>
                <c:pt idx="56">
                  <c:v>370.04894852115717</c:v>
                </c:pt>
                <c:pt idx="57">
                  <c:v>1982.7697187573037</c:v>
                </c:pt>
                <c:pt idx="58">
                  <c:v>1953.5436496075379</c:v>
                </c:pt>
                <c:pt idx="59">
                  <c:v>896.15429835635769</c:v>
                </c:pt>
                <c:pt idx="60">
                  <c:v>1014.8647839594037</c:v>
                </c:pt>
                <c:pt idx="61">
                  <c:v>1158.5068759741071</c:v>
                </c:pt>
                <c:pt idx="62">
                  <c:v>962.1291789796278</c:v>
                </c:pt>
                <c:pt idx="63">
                  <c:v>207.40924639058937</c:v>
                </c:pt>
                <c:pt idx="64">
                  <c:v>623.90536723893467</c:v>
                </c:pt>
                <c:pt idx="65">
                  <c:v>1262.3974948170135</c:v>
                </c:pt>
                <c:pt idx="66">
                  <c:v>620.0429595056562</c:v>
                </c:pt>
                <c:pt idx="67">
                  <c:v>254.71811131634672</c:v>
                </c:pt>
                <c:pt idx="68">
                  <c:v>1142.3659235645284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B6-4D60-B857-951F393CC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2843904"/>
        <c:axId val="1624706928"/>
      </c:scatterChart>
      <c:valAx>
        <c:axId val="178284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Without internal standard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NL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NL"/>
          </a:p>
        </c:txPr>
        <c:crossAx val="1624706928"/>
        <c:crosses val="autoZero"/>
        <c:crossBetween val="midCat"/>
        <c:dispUnits>
          <c:builtInUnit val="thousands"/>
        </c:dispUnits>
      </c:valAx>
      <c:valAx>
        <c:axId val="1624706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With C</a:t>
                </a:r>
                <a:r>
                  <a:rPr lang="en-US" baseline="-25000"/>
                  <a:t>20</a:t>
                </a:r>
                <a:r>
                  <a:rPr lang="en-US"/>
                  <a:t>[5]-PUFA internal standard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NL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NL"/>
          </a:p>
        </c:txPr>
        <c:crossAx val="1782843904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NL"/>
        </a:p>
      </c:txPr>
    </c:title>
    <c:autoTitleDeleted val="0"/>
    <c:plotArea>
      <c:layout>
        <c:manualLayout>
          <c:layoutTarget val="inner"/>
          <c:xMode val="edge"/>
          <c:yMode val="edge"/>
          <c:x val="0.12416050668735024"/>
          <c:y val="0.12327376866373752"/>
          <c:w val="0.82259805789555873"/>
          <c:h val="0.72914567038451883"/>
        </c:manualLayout>
      </c:layout>
      <c:scatterChart>
        <c:scatterStyle val="lineMarker"/>
        <c:varyColors val="0"/>
        <c:ser>
          <c:idx val="0"/>
          <c:order val="0"/>
          <c:tx>
            <c:strRef>
              <c:f>'8b. Comparing concentrations'!$U$3</c:f>
              <c:strCache>
                <c:ptCount val="1"/>
                <c:pt idx="0">
                  <c:v>[5]-(SC-)ladderanes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12029202091365374"/>
                  <c:y val="7.823678551406169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NL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3.0630994501730052E-2"/>
                  <c:y val="0.3370096678065115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NL"/>
                </a:p>
              </c:txPr>
            </c:trendlineLbl>
          </c:trendline>
          <c:xVal>
            <c:numRef>
              <c:f>'8b. Comparing concentrations'!$K$4:$K$72</c:f>
              <c:numCache>
                <c:formatCode>0.00</c:formatCode>
                <c:ptCount val="69"/>
                <c:pt idx="0">
                  <c:v>14976.430851545316</c:v>
                </c:pt>
                <c:pt idx="1">
                  <c:v>6297.8386207388667</c:v>
                </c:pt>
                <c:pt idx="2">
                  <c:v>8458.6978514747861</c:v>
                </c:pt>
                <c:pt idx="3">
                  <c:v>10554.15205097814</c:v>
                </c:pt>
                <c:pt idx="4">
                  <c:v>10457.674132366628</c:v>
                </c:pt>
                <c:pt idx="5">
                  <c:v>11584.413111071795</c:v>
                </c:pt>
                <c:pt idx="6">
                  <c:v>5554.8221088718747</c:v>
                </c:pt>
                <c:pt idx="7">
                  <c:v>23441.427020248761</c:v>
                </c:pt>
                <c:pt idx="8">
                  <c:v>8141.3097418023135</c:v>
                </c:pt>
                <c:pt idx="9">
                  <c:v>7679.047583290142</c:v>
                </c:pt>
                <c:pt idx="10">
                  <c:v>5896.5479276255664</c:v>
                </c:pt>
                <c:pt idx="11">
                  <c:v>5974.1605523577255</c:v>
                </c:pt>
                <c:pt idx="12">
                  <c:v>8988.6817767151479</c:v>
                </c:pt>
                <c:pt idx="13">
                  <c:v>8090.9197600184107</c:v>
                </c:pt>
                <c:pt idx="14">
                  <c:v>11217.988437503303</c:v>
                </c:pt>
                <c:pt idx="15">
                  <c:v>5292.3066669042009</c:v>
                </c:pt>
                <c:pt idx="16">
                  <c:v>3890.5920999358464</c:v>
                </c:pt>
                <c:pt idx="17">
                  <c:v>5904.7323595795233</c:v>
                </c:pt>
                <c:pt idx="18">
                  <c:v>5216.5171427380901</c:v>
                </c:pt>
                <c:pt idx="19">
                  <c:v>5073.2481878824092</c:v>
                </c:pt>
                <c:pt idx="20">
                  <c:v>6833.9619340774361</c:v>
                </c:pt>
                <c:pt idx="21">
                  <c:v>4730.2762083242278</c:v>
                </c:pt>
                <c:pt idx="22">
                  <c:v>7825.6442820823031</c:v>
                </c:pt>
                <c:pt idx="23">
                  <c:v>6541.3929638530371</c:v>
                </c:pt>
                <c:pt idx="24">
                  <c:v>3790.5955471877296</c:v>
                </c:pt>
                <c:pt idx="25">
                  <c:v>7210.941306680932</c:v>
                </c:pt>
                <c:pt idx="26">
                  <c:v>5310.626925352587</c:v>
                </c:pt>
                <c:pt idx="27">
                  <c:v>6045.5956183977969</c:v>
                </c:pt>
                <c:pt idx="28">
                  <c:v>5322.9459866845164</c:v>
                </c:pt>
                <c:pt idx="29">
                  <c:v>6361.5679602649861</c:v>
                </c:pt>
                <c:pt idx="30">
                  <c:v>10431.046702331059</c:v>
                </c:pt>
                <c:pt idx="31">
                  <c:v>3722.4382628179451</c:v>
                </c:pt>
                <c:pt idx="32">
                  <c:v>9503.1573874548812</c:v>
                </c:pt>
                <c:pt idx="33">
                  <c:v>6471.3385163209277</c:v>
                </c:pt>
                <c:pt idx="34">
                  <c:v>6157.374691381825</c:v>
                </c:pt>
                <c:pt idx="35">
                  <c:v>4454.7867182699729</c:v>
                </c:pt>
                <c:pt idx="36">
                  <c:v>4063.4665692971867</c:v>
                </c:pt>
                <c:pt idx="37">
                  <c:v>4090.4112048407846</c:v>
                </c:pt>
                <c:pt idx="38">
                  <c:v>1292.5253315023579</c:v>
                </c:pt>
                <c:pt idx="39">
                  <c:v>3287.5125504427779</c:v>
                </c:pt>
                <c:pt idx="40">
                  <c:v>2746.5109266177715</c:v>
                </c:pt>
                <c:pt idx="41">
                  <c:v>3775.3170191126446</c:v>
                </c:pt>
                <c:pt idx="42">
                  <c:v>1910.7503387042707</c:v>
                </c:pt>
                <c:pt idx="43">
                  <c:v>2233.1490777835797</c:v>
                </c:pt>
                <c:pt idx="44">
                  <c:v>3456.3885899977276</c:v>
                </c:pt>
                <c:pt idx="45">
                  <c:v>4523.9934106844703</c:v>
                </c:pt>
                <c:pt idx="46">
                  <c:v>5555.1814716159015</c:v>
                </c:pt>
                <c:pt idx="47">
                  <c:v>5728.7551608142685</c:v>
                </c:pt>
                <c:pt idx="48">
                  <c:v>5687.6013141239036</c:v>
                </c:pt>
                <c:pt idx="49">
                  <c:v>1787.2540830997671</c:v>
                </c:pt>
                <c:pt idx="50">
                  <c:v>2975.5947384582691</c:v>
                </c:pt>
                <c:pt idx="51">
                  <c:v>3696.7472120229859</c:v>
                </c:pt>
                <c:pt idx="52">
                  <c:v>1670.2643009403937</c:v>
                </c:pt>
                <c:pt idx="53">
                  <c:v>1963.7965920335741</c:v>
                </c:pt>
                <c:pt idx="54">
                  <c:v>1962.6561680880391</c:v>
                </c:pt>
                <c:pt idx="55">
                  <c:v>1591.2139414753221</c:v>
                </c:pt>
                <c:pt idx="56">
                  <c:v>508.81192532871023</c:v>
                </c:pt>
                <c:pt idx="57">
                  <c:v>1332.9640704428741</c:v>
                </c:pt>
                <c:pt idx="58">
                  <c:v>1252.5697386972761</c:v>
                </c:pt>
                <c:pt idx="59">
                  <c:v>1039.904226839963</c:v>
                </c:pt>
                <c:pt idx="60">
                  <c:v>848.29681315657331</c:v>
                </c:pt>
                <c:pt idx="61">
                  <c:v>950.30915297723107</c:v>
                </c:pt>
                <c:pt idx="62">
                  <c:v>1208.8259645064836</c:v>
                </c:pt>
                <c:pt idx="63">
                  <c:v>478.16880119920529</c:v>
                </c:pt>
                <c:pt idx="64">
                  <c:v>556.79317107777831</c:v>
                </c:pt>
                <c:pt idx="65">
                  <c:v>1318.2150198063641</c:v>
                </c:pt>
                <c:pt idx="66">
                  <c:v>633.76620494917245</c:v>
                </c:pt>
                <c:pt idx="67">
                  <c:v>556.66644010712025</c:v>
                </c:pt>
                <c:pt idx="68">
                  <c:v>999.1430106986935</c:v>
                </c:pt>
              </c:numCache>
            </c:numRef>
          </c:xVal>
          <c:yVal>
            <c:numRef>
              <c:f>'8b. Comparing concentrations'!$U$4:$U$72</c:f>
              <c:numCache>
                <c:formatCode>0.00</c:formatCode>
                <c:ptCount val="69"/>
                <c:pt idx="0">
                  <c:v>20485.060975446086</c:v>
                </c:pt>
                <c:pt idx="1">
                  <c:v>8391.7147005958923</c:v>
                </c:pt>
                <c:pt idx="2">
                  <c:v>10861.819578036508</c:v>
                </c:pt>
                <c:pt idx="3">
                  <c:v>15314.986141129984</c:v>
                </c:pt>
                <c:pt idx="4">
                  <c:v>14745.724349687949</c:v>
                </c:pt>
                <c:pt idx="5">
                  <c:v>10313.80224523309</c:v>
                </c:pt>
                <c:pt idx="6">
                  <c:v>7401.6635162281036</c:v>
                </c:pt>
                <c:pt idx="7">
                  <c:v>27814.893732959932</c:v>
                </c:pt>
                <c:pt idx="8">
                  <c:v>11744.000611308917</c:v>
                </c:pt>
                <c:pt idx="9">
                  <c:v>14100.441592809946</c:v>
                </c:pt>
                <c:pt idx="10">
                  <c:v>6840.6925427055803</c:v>
                </c:pt>
                <c:pt idx="11">
                  <c:v>7960.4216541608876</c:v>
                </c:pt>
                <c:pt idx="12">
                  <c:v>10012.213907805051</c:v>
                </c:pt>
                <c:pt idx="13">
                  <c:v>10392.223688132006</c:v>
                </c:pt>
                <c:pt idx="14">
                  <c:v>17498.639852341385</c:v>
                </c:pt>
                <c:pt idx="15">
                  <c:v>7063.8277037587468</c:v>
                </c:pt>
                <c:pt idx="16">
                  <c:v>9294.0387684916241</c:v>
                </c:pt>
                <c:pt idx="17">
                  <c:v>7681.7218207789128</c:v>
                </c:pt>
                <c:pt idx="18">
                  <c:v>5310.199972177038</c:v>
                </c:pt>
                <c:pt idx="19">
                  <c:v>7445.3328671874388</c:v>
                </c:pt>
                <c:pt idx="20">
                  <c:v>12390.416136423573</c:v>
                </c:pt>
                <c:pt idx="21">
                  <c:v>6302.9764313993119</c:v>
                </c:pt>
                <c:pt idx="22">
                  <c:v>11880.019460984171</c:v>
                </c:pt>
                <c:pt idx="23">
                  <c:v>9670.0225298655132</c:v>
                </c:pt>
                <c:pt idx="24">
                  <c:v>3743.4790765626021</c:v>
                </c:pt>
                <c:pt idx="25">
                  <c:v>7793.7378596628223</c:v>
                </c:pt>
                <c:pt idx="26">
                  <c:v>6778.2400569724578</c:v>
                </c:pt>
                <c:pt idx="27">
                  <c:v>6231.309390280906</c:v>
                </c:pt>
                <c:pt idx="28">
                  <c:v>7666.4837833993097</c:v>
                </c:pt>
                <c:pt idx="29">
                  <c:v>7000.4042852473203</c:v>
                </c:pt>
                <c:pt idx="30">
                  <c:v>6099.8407615597416</c:v>
                </c:pt>
                <c:pt idx="31">
                  <c:v>4318.2199031706223</c:v>
                </c:pt>
                <c:pt idx="32">
                  <c:v>17892.092869126311</c:v>
                </c:pt>
                <c:pt idx="33">
                  <c:v>7689.1203065242889</c:v>
                </c:pt>
                <c:pt idx="34">
                  <c:v>6987.243485559602</c:v>
                </c:pt>
                <c:pt idx="35">
                  <c:v>6054.4029231513714</c:v>
                </c:pt>
                <c:pt idx="36">
                  <c:v>4543.8249903155274</c:v>
                </c:pt>
                <c:pt idx="37">
                  <c:v>7233.0595338188177</c:v>
                </c:pt>
                <c:pt idx="38">
                  <c:v>1617.3747030676648</c:v>
                </c:pt>
                <c:pt idx="39">
                  <c:v>3850.98630887117</c:v>
                </c:pt>
                <c:pt idx="40">
                  <c:v>4487.0543508943147</c:v>
                </c:pt>
                <c:pt idx="41">
                  <c:v>5395.4402876925451</c:v>
                </c:pt>
                <c:pt idx="42">
                  <c:v>2114.4543653497672</c:v>
                </c:pt>
                <c:pt idx="43">
                  <c:v>2447.700880856798</c:v>
                </c:pt>
                <c:pt idx="44">
                  <c:v>4507.405481121561</c:v>
                </c:pt>
                <c:pt idx="45">
                  <c:v>5437.0750875664689</c:v>
                </c:pt>
                <c:pt idx="46">
                  <c:v>7809.8704729438305</c:v>
                </c:pt>
                <c:pt idx="47">
                  <c:v>9494.148308973703</c:v>
                </c:pt>
                <c:pt idx="48">
                  <c:v>7048.7749503873347</c:v>
                </c:pt>
                <c:pt idx="49">
                  <c:v>2180.105948060303</c:v>
                </c:pt>
                <c:pt idx="50">
                  <c:v>3560.1580885773501</c:v>
                </c:pt>
                <c:pt idx="51">
                  <c:v>4348.7187911553383</c:v>
                </c:pt>
                <c:pt idx="52">
                  <c:v>3096.8276108906593</c:v>
                </c:pt>
                <c:pt idx="53">
                  <c:v>3204.9202833143372</c:v>
                </c:pt>
                <c:pt idx="54">
                  <c:v>3178.8909166513627</c:v>
                </c:pt>
                <c:pt idx="55">
                  <c:v>3298.2916803566909</c:v>
                </c:pt>
                <c:pt idx="56">
                  <c:v>495.60914647057166</c:v>
                </c:pt>
                <c:pt idx="57">
                  <c:v>2377.036869057592</c:v>
                </c:pt>
                <c:pt idx="58">
                  <c:v>2493.6527412973574</c:v>
                </c:pt>
                <c:pt idx="59">
                  <c:v>1369.5301892094969</c:v>
                </c:pt>
                <c:pt idx="60">
                  <c:v>1472.2082600396138</c:v>
                </c:pt>
                <c:pt idx="61">
                  <c:v>1611.0565387165816</c:v>
                </c:pt>
                <c:pt idx="62">
                  <c:v>1566.8282023849383</c:v>
                </c:pt>
                <c:pt idx="63">
                  <c:v>472.08122004972961</c:v>
                </c:pt>
                <c:pt idx="64">
                  <c:v>1020.8403228694311</c:v>
                </c:pt>
                <c:pt idx="65">
                  <c:v>1756.489015743874</c:v>
                </c:pt>
                <c:pt idx="66">
                  <c:v>1191.3138546436646</c:v>
                </c:pt>
                <c:pt idx="67">
                  <c:v>703.70324080126431</c:v>
                </c:pt>
                <c:pt idx="68">
                  <c:v>1881.3891974172875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CE-42F7-95E4-DC47C5C7E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2843904"/>
        <c:axId val="1624706928"/>
      </c:scatterChart>
      <c:valAx>
        <c:axId val="178284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Without internal standard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NL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NL"/>
          </a:p>
        </c:txPr>
        <c:crossAx val="1624706928"/>
        <c:crosses val="autoZero"/>
        <c:crossBetween val="midCat"/>
        <c:dispUnits>
          <c:builtInUnit val="thousands"/>
        </c:dispUnits>
      </c:valAx>
      <c:valAx>
        <c:axId val="1624706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With </a:t>
                </a:r>
                <a:r>
                  <a:rPr lang="en-US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en-US" sz="1000" b="0" i="0" u="none" strike="noStrike" kern="1200" baseline="-25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</a:t>
                </a:r>
                <a:r>
                  <a:rPr lang="en-US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[5]-</a:t>
                </a:r>
                <a:r>
                  <a:rPr lang="en-US"/>
                  <a:t>-PUFA internal standard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NL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NL"/>
          </a:p>
        </c:txPr>
        <c:crossAx val="1782843904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1025525</xdr:colOff>
      <xdr:row>7</xdr:row>
      <xdr:rowOff>168275</xdr:rowOff>
    </xdr:from>
    <xdr:to>
      <xdr:col>19</xdr:col>
      <xdr:colOff>123825</xdr:colOff>
      <xdr:row>32</xdr:row>
      <xdr:rowOff>39687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01A367-1431-30CC-173C-C28EF7F24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76</xdr:row>
      <xdr:rowOff>0</xdr:rowOff>
    </xdr:from>
    <xdr:to>
      <xdr:col>9</xdr:col>
      <xdr:colOff>26988</xdr:colOff>
      <xdr:row>97</xdr:row>
      <xdr:rowOff>11113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F10279-F8E3-4E18-A2CB-2B3FD2396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588965</xdr:colOff>
      <xdr:row>76</xdr:row>
      <xdr:rowOff>1588</xdr:rowOff>
    </xdr:from>
    <xdr:to>
      <xdr:col>15</xdr:col>
      <xdr:colOff>9526</xdr:colOff>
      <xdr:row>97</xdr:row>
      <xdr:rowOff>6351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281556-1DBF-4977-8601-1550CF71B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7D99-BFE6-42E5-89BD-2FAD02602CF1}">
  <dimension ref="A1:O95"/>
  <sheetViews>
    <sheetView topLeftCell="A74" workbookViewId="0">
      <selection activeCell="N24" sqref="N24"/>
    </sheetView>
  </sheetViews>
  <sheetFormatPr defaultColWidth="7.7265625" defaultRowHeight="15.5" x14ac:dyDescent="0.35"/>
  <cols>
    <col min="1" max="1" width="14.54296875" style="1" bestFit="1" customWidth="1"/>
    <col min="2" max="2" width="4.1796875" style="1" bestFit="1" customWidth="1"/>
    <col min="3" max="3" width="5.26953125" style="1" bestFit="1" customWidth="1"/>
    <col min="4" max="5" width="5" style="1" bestFit="1" customWidth="1"/>
    <col min="6" max="6" width="5.1796875" style="1" bestFit="1" customWidth="1"/>
    <col min="7" max="7" width="3.90625" style="1" bestFit="1" customWidth="1"/>
    <col min="8" max="8" width="8.7265625" style="1" bestFit="1" customWidth="1"/>
    <col min="9" max="10" width="11.90625" style="1" bestFit="1" customWidth="1"/>
    <col min="11" max="11" width="7.6328125" style="1" bestFit="1" customWidth="1"/>
    <col min="12" max="12" width="30.81640625" style="1" bestFit="1" customWidth="1"/>
    <col min="13" max="13" width="33.36328125" style="1" bestFit="1" customWidth="1"/>
    <col min="14" max="14" width="13.08984375" style="1" bestFit="1" customWidth="1"/>
    <col min="15" max="15" width="24.90625" style="1" bestFit="1" customWidth="1"/>
    <col min="16" max="241" width="7.7265625" style="1"/>
    <col min="242" max="242" width="5.1796875" style="1" bestFit="1" customWidth="1"/>
    <col min="243" max="243" width="7.7265625" style="1"/>
    <col min="244" max="244" width="5.81640625" style="1" bestFit="1" customWidth="1"/>
    <col min="245" max="245" width="6.26953125" style="1" bestFit="1" customWidth="1"/>
    <col min="246" max="246" width="11.81640625" style="1" bestFit="1" customWidth="1"/>
    <col min="247" max="247" width="8.81640625" style="1" bestFit="1" customWidth="1"/>
    <col min="248" max="248" width="13.453125" style="1" bestFit="1" customWidth="1"/>
    <col min="249" max="249" width="16.81640625" style="1" bestFit="1" customWidth="1"/>
    <col min="250" max="250" width="20.26953125" style="1" bestFit="1" customWidth="1"/>
    <col min="251" max="251" width="13.1796875" style="1" bestFit="1" customWidth="1"/>
    <col min="252" max="252" width="12.26953125" style="1" bestFit="1" customWidth="1"/>
    <col min="253" max="253" width="13" style="1" customWidth="1"/>
    <col min="254" max="254" width="14.7265625" style="1" customWidth="1"/>
    <col min="255" max="497" width="7.7265625" style="1"/>
    <col min="498" max="498" width="5.1796875" style="1" bestFit="1" customWidth="1"/>
    <col min="499" max="499" width="7.7265625" style="1"/>
    <col min="500" max="500" width="5.81640625" style="1" bestFit="1" customWidth="1"/>
    <col min="501" max="501" width="6.26953125" style="1" bestFit="1" customWidth="1"/>
    <col min="502" max="502" width="11.81640625" style="1" bestFit="1" customWidth="1"/>
    <col min="503" max="503" width="8.81640625" style="1" bestFit="1" customWidth="1"/>
    <col min="504" max="504" width="13.453125" style="1" bestFit="1" customWidth="1"/>
    <col min="505" max="505" width="16.81640625" style="1" bestFit="1" customWidth="1"/>
    <col min="506" max="506" width="20.26953125" style="1" bestFit="1" customWidth="1"/>
    <col min="507" max="507" width="13.1796875" style="1" bestFit="1" customWidth="1"/>
    <col min="508" max="508" width="12.26953125" style="1" bestFit="1" customWidth="1"/>
    <col min="509" max="509" width="13" style="1" customWidth="1"/>
    <col min="510" max="510" width="14.7265625" style="1" customWidth="1"/>
    <col min="511" max="753" width="7.7265625" style="1"/>
    <col min="754" max="754" width="5.1796875" style="1" bestFit="1" customWidth="1"/>
    <col min="755" max="755" width="7.7265625" style="1"/>
    <col min="756" max="756" width="5.81640625" style="1" bestFit="1" customWidth="1"/>
    <col min="757" max="757" width="6.26953125" style="1" bestFit="1" customWidth="1"/>
    <col min="758" max="758" width="11.81640625" style="1" bestFit="1" customWidth="1"/>
    <col min="759" max="759" width="8.81640625" style="1" bestFit="1" customWidth="1"/>
    <col min="760" max="760" width="13.453125" style="1" bestFit="1" customWidth="1"/>
    <col min="761" max="761" width="16.81640625" style="1" bestFit="1" customWidth="1"/>
    <col min="762" max="762" width="20.26953125" style="1" bestFit="1" customWidth="1"/>
    <col min="763" max="763" width="13.1796875" style="1" bestFit="1" customWidth="1"/>
    <col min="764" max="764" width="12.26953125" style="1" bestFit="1" customWidth="1"/>
    <col min="765" max="765" width="13" style="1" customWidth="1"/>
    <col min="766" max="766" width="14.7265625" style="1" customWidth="1"/>
    <col min="767" max="1009" width="7.7265625" style="1"/>
    <col min="1010" max="1010" width="5.1796875" style="1" bestFit="1" customWidth="1"/>
    <col min="1011" max="1011" width="7.7265625" style="1"/>
    <col min="1012" max="1012" width="5.81640625" style="1" bestFit="1" customWidth="1"/>
    <col min="1013" max="1013" width="6.26953125" style="1" bestFit="1" customWidth="1"/>
    <col min="1014" max="1014" width="11.81640625" style="1" bestFit="1" customWidth="1"/>
    <col min="1015" max="1015" width="8.81640625" style="1" bestFit="1" customWidth="1"/>
    <col min="1016" max="1016" width="13.453125" style="1" bestFit="1" customWidth="1"/>
    <col min="1017" max="1017" width="16.81640625" style="1" bestFit="1" customWidth="1"/>
    <col min="1018" max="1018" width="20.26953125" style="1" bestFit="1" customWidth="1"/>
    <col min="1019" max="1019" width="13.1796875" style="1" bestFit="1" customWidth="1"/>
    <col min="1020" max="1020" width="12.26953125" style="1" bestFit="1" customWidth="1"/>
    <col min="1021" max="1021" width="13" style="1" customWidth="1"/>
    <col min="1022" max="1022" width="14.7265625" style="1" customWidth="1"/>
    <col min="1023" max="1265" width="7.7265625" style="1"/>
    <col min="1266" max="1266" width="5.1796875" style="1" bestFit="1" customWidth="1"/>
    <col min="1267" max="1267" width="7.7265625" style="1"/>
    <col min="1268" max="1268" width="5.81640625" style="1" bestFit="1" customWidth="1"/>
    <col min="1269" max="1269" width="6.26953125" style="1" bestFit="1" customWidth="1"/>
    <col min="1270" max="1270" width="11.81640625" style="1" bestFit="1" customWidth="1"/>
    <col min="1271" max="1271" width="8.81640625" style="1" bestFit="1" customWidth="1"/>
    <col min="1272" max="1272" width="13.453125" style="1" bestFit="1" customWidth="1"/>
    <col min="1273" max="1273" width="16.81640625" style="1" bestFit="1" customWidth="1"/>
    <col min="1274" max="1274" width="20.26953125" style="1" bestFit="1" customWidth="1"/>
    <col min="1275" max="1275" width="13.1796875" style="1" bestFit="1" customWidth="1"/>
    <col min="1276" max="1276" width="12.26953125" style="1" bestFit="1" customWidth="1"/>
    <col min="1277" max="1277" width="13" style="1" customWidth="1"/>
    <col min="1278" max="1278" width="14.7265625" style="1" customWidth="1"/>
    <col min="1279" max="1521" width="7.7265625" style="1"/>
    <col min="1522" max="1522" width="5.1796875" style="1" bestFit="1" customWidth="1"/>
    <col min="1523" max="1523" width="7.7265625" style="1"/>
    <col min="1524" max="1524" width="5.81640625" style="1" bestFit="1" customWidth="1"/>
    <col min="1525" max="1525" width="6.26953125" style="1" bestFit="1" customWidth="1"/>
    <col min="1526" max="1526" width="11.81640625" style="1" bestFit="1" customWidth="1"/>
    <col min="1527" max="1527" width="8.81640625" style="1" bestFit="1" customWidth="1"/>
    <col min="1528" max="1528" width="13.453125" style="1" bestFit="1" customWidth="1"/>
    <col min="1529" max="1529" width="16.81640625" style="1" bestFit="1" customWidth="1"/>
    <col min="1530" max="1530" width="20.26953125" style="1" bestFit="1" customWidth="1"/>
    <col min="1531" max="1531" width="13.1796875" style="1" bestFit="1" customWidth="1"/>
    <col min="1532" max="1532" width="12.26953125" style="1" bestFit="1" customWidth="1"/>
    <col min="1533" max="1533" width="13" style="1" customWidth="1"/>
    <col min="1534" max="1534" width="14.7265625" style="1" customWidth="1"/>
    <col min="1535" max="1777" width="7.7265625" style="1"/>
    <col min="1778" max="1778" width="5.1796875" style="1" bestFit="1" customWidth="1"/>
    <col min="1779" max="1779" width="7.7265625" style="1"/>
    <col min="1780" max="1780" width="5.81640625" style="1" bestFit="1" customWidth="1"/>
    <col min="1781" max="1781" width="6.26953125" style="1" bestFit="1" customWidth="1"/>
    <col min="1782" max="1782" width="11.81640625" style="1" bestFit="1" customWidth="1"/>
    <col min="1783" max="1783" width="8.81640625" style="1" bestFit="1" customWidth="1"/>
    <col min="1784" max="1784" width="13.453125" style="1" bestFit="1" customWidth="1"/>
    <col min="1785" max="1785" width="16.81640625" style="1" bestFit="1" customWidth="1"/>
    <col min="1786" max="1786" width="20.26953125" style="1" bestFit="1" customWidth="1"/>
    <col min="1787" max="1787" width="13.1796875" style="1" bestFit="1" customWidth="1"/>
    <col min="1788" max="1788" width="12.26953125" style="1" bestFit="1" customWidth="1"/>
    <col min="1789" max="1789" width="13" style="1" customWidth="1"/>
    <col min="1790" max="1790" width="14.7265625" style="1" customWidth="1"/>
    <col min="1791" max="2033" width="7.7265625" style="1"/>
    <col min="2034" max="2034" width="5.1796875" style="1" bestFit="1" customWidth="1"/>
    <col min="2035" max="2035" width="7.7265625" style="1"/>
    <col min="2036" max="2036" width="5.81640625" style="1" bestFit="1" customWidth="1"/>
    <col min="2037" max="2037" width="6.26953125" style="1" bestFit="1" customWidth="1"/>
    <col min="2038" max="2038" width="11.81640625" style="1" bestFit="1" customWidth="1"/>
    <col min="2039" max="2039" width="8.81640625" style="1" bestFit="1" customWidth="1"/>
    <col min="2040" max="2040" width="13.453125" style="1" bestFit="1" customWidth="1"/>
    <col min="2041" max="2041" width="16.81640625" style="1" bestFit="1" customWidth="1"/>
    <col min="2042" max="2042" width="20.26953125" style="1" bestFit="1" customWidth="1"/>
    <col min="2043" max="2043" width="13.1796875" style="1" bestFit="1" customWidth="1"/>
    <col min="2044" max="2044" width="12.26953125" style="1" bestFit="1" customWidth="1"/>
    <col min="2045" max="2045" width="13" style="1" customWidth="1"/>
    <col min="2046" max="2046" width="14.7265625" style="1" customWidth="1"/>
    <col min="2047" max="2289" width="7.7265625" style="1"/>
    <col min="2290" max="2290" width="5.1796875" style="1" bestFit="1" customWidth="1"/>
    <col min="2291" max="2291" width="7.7265625" style="1"/>
    <col min="2292" max="2292" width="5.81640625" style="1" bestFit="1" customWidth="1"/>
    <col min="2293" max="2293" width="6.26953125" style="1" bestFit="1" customWidth="1"/>
    <col min="2294" max="2294" width="11.81640625" style="1" bestFit="1" customWidth="1"/>
    <col min="2295" max="2295" width="8.81640625" style="1" bestFit="1" customWidth="1"/>
    <col min="2296" max="2296" width="13.453125" style="1" bestFit="1" customWidth="1"/>
    <col min="2297" max="2297" width="16.81640625" style="1" bestFit="1" customWidth="1"/>
    <col min="2298" max="2298" width="20.26953125" style="1" bestFit="1" customWidth="1"/>
    <col min="2299" max="2299" width="13.1796875" style="1" bestFit="1" customWidth="1"/>
    <col min="2300" max="2300" width="12.26953125" style="1" bestFit="1" customWidth="1"/>
    <col min="2301" max="2301" width="13" style="1" customWidth="1"/>
    <col min="2302" max="2302" width="14.7265625" style="1" customWidth="1"/>
    <col min="2303" max="2545" width="7.7265625" style="1"/>
    <col min="2546" max="2546" width="5.1796875" style="1" bestFit="1" customWidth="1"/>
    <col min="2547" max="2547" width="7.7265625" style="1"/>
    <col min="2548" max="2548" width="5.81640625" style="1" bestFit="1" customWidth="1"/>
    <col min="2549" max="2549" width="6.26953125" style="1" bestFit="1" customWidth="1"/>
    <col min="2550" max="2550" width="11.81640625" style="1" bestFit="1" customWidth="1"/>
    <col min="2551" max="2551" width="8.81640625" style="1" bestFit="1" customWidth="1"/>
    <col min="2552" max="2552" width="13.453125" style="1" bestFit="1" customWidth="1"/>
    <col min="2553" max="2553" width="16.81640625" style="1" bestFit="1" customWidth="1"/>
    <col min="2554" max="2554" width="20.26953125" style="1" bestFit="1" customWidth="1"/>
    <col min="2555" max="2555" width="13.1796875" style="1" bestFit="1" customWidth="1"/>
    <col min="2556" max="2556" width="12.26953125" style="1" bestFit="1" customWidth="1"/>
    <col min="2557" max="2557" width="13" style="1" customWidth="1"/>
    <col min="2558" max="2558" width="14.7265625" style="1" customWidth="1"/>
    <col min="2559" max="2801" width="7.7265625" style="1"/>
    <col min="2802" max="2802" width="5.1796875" style="1" bestFit="1" customWidth="1"/>
    <col min="2803" max="2803" width="7.7265625" style="1"/>
    <col min="2804" max="2804" width="5.81640625" style="1" bestFit="1" customWidth="1"/>
    <col min="2805" max="2805" width="6.26953125" style="1" bestFit="1" customWidth="1"/>
    <col min="2806" max="2806" width="11.81640625" style="1" bestFit="1" customWidth="1"/>
    <col min="2807" max="2807" width="8.81640625" style="1" bestFit="1" customWidth="1"/>
    <col min="2808" max="2808" width="13.453125" style="1" bestFit="1" customWidth="1"/>
    <col min="2809" max="2809" width="16.81640625" style="1" bestFit="1" customWidth="1"/>
    <col min="2810" max="2810" width="20.26953125" style="1" bestFit="1" customWidth="1"/>
    <col min="2811" max="2811" width="13.1796875" style="1" bestFit="1" customWidth="1"/>
    <col min="2812" max="2812" width="12.26953125" style="1" bestFit="1" customWidth="1"/>
    <col min="2813" max="2813" width="13" style="1" customWidth="1"/>
    <col min="2814" max="2814" width="14.7265625" style="1" customWidth="1"/>
    <col min="2815" max="3057" width="7.7265625" style="1"/>
    <col min="3058" max="3058" width="5.1796875" style="1" bestFit="1" customWidth="1"/>
    <col min="3059" max="3059" width="7.7265625" style="1"/>
    <col min="3060" max="3060" width="5.81640625" style="1" bestFit="1" customWidth="1"/>
    <col min="3061" max="3061" width="6.26953125" style="1" bestFit="1" customWidth="1"/>
    <col min="3062" max="3062" width="11.81640625" style="1" bestFit="1" customWidth="1"/>
    <col min="3063" max="3063" width="8.81640625" style="1" bestFit="1" customWidth="1"/>
    <col min="3064" max="3064" width="13.453125" style="1" bestFit="1" customWidth="1"/>
    <col min="3065" max="3065" width="16.81640625" style="1" bestFit="1" customWidth="1"/>
    <col min="3066" max="3066" width="20.26953125" style="1" bestFit="1" customWidth="1"/>
    <col min="3067" max="3067" width="13.1796875" style="1" bestFit="1" customWidth="1"/>
    <col min="3068" max="3068" width="12.26953125" style="1" bestFit="1" customWidth="1"/>
    <col min="3069" max="3069" width="13" style="1" customWidth="1"/>
    <col min="3070" max="3070" width="14.7265625" style="1" customWidth="1"/>
    <col min="3071" max="3313" width="7.7265625" style="1"/>
    <col min="3314" max="3314" width="5.1796875" style="1" bestFit="1" customWidth="1"/>
    <col min="3315" max="3315" width="7.7265625" style="1"/>
    <col min="3316" max="3316" width="5.81640625" style="1" bestFit="1" customWidth="1"/>
    <col min="3317" max="3317" width="6.26953125" style="1" bestFit="1" customWidth="1"/>
    <col min="3318" max="3318" width="11.81640625" style="1" bestFit="1" customWidth="1"/>
    <col min="3319" max="3319" width="8.81640625" style="1" bestFit="1" customWidth="1"/>
    <col min="3320" max="3320" width="13.453125" style="1" bestFit="1" customWidth="1"/>
    <col min="3321" max="3321" width="16.81640625" style="1" bestFit="1" customWidth="1"/>
    <col min="3322" max="3322" width="20.26953125" style="1" bestFit="1" customWidth="1"/>
    <col min="3323" max="3323" width="13.1796875" style="1" bestFit="1" customWidth="1"/>
    <col min="3324" max="3324" width="12.26953125" style="1" bestFit="1" customWidth="1"/>
    <col min="3325" max="3325" width="13" style="1" customWidth="1"/>
    <col min="3326" max="3326" width="14.7265625" style="1" customWidth="1"/>
    <col min="3327" max="3569" width="7.7265625" style="1"/>
    <col min="3570" max="3570" width="5.1796875" style="1" bestFit="1" customWidth="1"/>
    <col min="3571" max="3571" width="7.7265625" style="1"/>
    <col min="3572" max="3572" width="5.81640625" style="1" bestFit="1" customWidth="1"/>
    <col min="3573" max="3573" width="6.26953125" style="1" bestFit="1" customWidth="1"/>
    <col min="3574" max="3574" width="11.81640625" style="1" bestFit="1" customWidth="1"/>
    <col min="3575" max="3575" width="8.81640625" style="1" bestFit="1" customWidth="1"/>
    <col min="3576" max="3576" width="13.453125" style="1" bestFit="1" customWidth="1"/>
    <col min="3577" max="3577" width="16.81640625" style="1" bestFit="1" customWidth="1"/>
    <col min="3578" max="3578" width="20.26953125" style="1" bestFit="1" customWidth="1"/>
    <col min="3579" max="3579" width="13.1796875" style="1" bestFit="1" customWidth="1"/>
    <col min="3580" max="3580" width="12.26953125" style="1" bestFit="1" customWidth="1"/>
    <col min="3581" max="3581" width="13" style="1" customWidth="1"/>
    <col min="3582" max="3582" width="14.7265625" style="1" customWidth="1"/>
    <col min="3583" max="3825" width="7.7265625" style="1"/>
    <col min="3826" max="3826" width="5.1796875" style="1" bestFit="1" customWidth="1"/>
    <col min="3827" max="3827" width="7.7265625" style="1"/>
    <col min="3828" max="3828" width="5.81640625" style="1" bestFit="1" customWidth="1"/>
    <col min="3829" max="3829" width="6.26953125" style="1" bestFit="1" customWidth="1"/>
    <col min="3830" max="3830" width="11.81640625" style="1" bestFit="1" customWidth="1"/>
    <col min="3831" max="3831" width="8.81640625" style="1" bestFit="1" customWidth="1"/>
    <col min="3832" max="3832" width="13.453125" style="1" bestFit="1" customWidth="1"/>
    <col min="3833" max="3833" width="16.81640625" style="1" bestFit="1" customWidth="1"/>
    <col min="3834" max="3834" width="20.26953125" style="1" bestFit="1" customWidth="1"/>
    <col min="3835" max="3835" width="13.1796875" style="1" bestFit="1" customWidth="1"/>
    <col min="3836" max="3836" width="12.26953125" style="1" bestFit="1" customWidth="1"/>
    <col min="3837" max="3837" width="13" style="1" customWidth="1"/>
    <col min="3838" max="3838" width="14.7265625" style="1" customWidth="1"/>
    <col min="3839" max="4081" width="7.7265625" style="1"/>
    <col min="4082" max="4082" width="5.1796875" style="1" bestFit="1" customWidth="1"/>
    <col min="4083" max="4083" width="7.7265625" style="1"/>
    <col min="4084" max="4084" width="5.81640625" style="1" bestFit="1" customWidth="1"/>
    <col min="4085" max="4085" width="6.26953125" style="1" bestFit="1" customWidth="1"/>
    <col min="4086" max="4086" width="11.81640625" style="1" bestFit="1" customWidth="1"/>
    <col min="4087" max="4087" width="8.81640625" style="1" bestFit="1" customWidth="1"/>
    <col min="4088" max="4088" width="13.453125" style="1" bestFit="1" customWidth="1"/>
    <col min="4089" max="4089" width="16.81640625" style="1" bestFit="1" customWidth="1"/>
    <col min="4090" max="4090" width="20.26953125" style="1" bestFit="1" customWidth="1"/>
    <col min="4091" max="4091" width="13.1796875" style="1" bestFit="1" customWidth="1"/>
    <col min="4092" max="4092" width="12.26953125" style="1" bestFit="1" customWidth="1"/>
    <col min="4093" max="4093" width="13" style="1" customWidth="1"/>
    <col min="4094" max="4094" width="14.7265625" style="1" customWidth="1"/>
    <col min="4095" max="4337" width="7.7265625" style="1"/>
    <col min="4338" max="4338" width="5.1796875" style="1" bestFit="1" customWidth="1"/>
    <col min="4339" max="4339" width="7.7265625" style="1"/>
    <col min="4340" max="4340" width="5.81640625" style="1" bestFit="1" customWidth="1"/>
    <col min="4341" max="4341" width="6.26953125" style="1" bestFit="1" customWidth="1"/>
    <col min="4342" max="4342" width="11.81640625" style="1" bestFit="1" customWidth="1"/>
    <col min="4343" max="4343" width="8.81640625" style="1" bestFit="1" customWidth="1"/>
    <col min="4344" max="4344" width="13.453125" style="1" bestFit="1" customWidth="1"/>
    <col min="4345" max="4345" width="16.81640625" style="1" bestFit="1" customWidth="1"/>
    <col min="4346" max="4346" width="20.26953125" style="1" bestFit="1" customWidth="1"/>
    <col min="4347" max="4347" width="13.1796875" style="1" bestFit="1" customWidth="1"/>
    <col min="4348" max="4348" width="12.26953125" style="1" bestFit="1" customWidth="1"/>
    <col min="4349" max="4349" width="13" style="1" customWidth="1"/>
    <col min="4350" max="4350" width="14.7265625" style="1" customWidth="1"/>
    <col min="4351" max="4593" width="7.7265625" style="1"/>
    <col min="4594" max="4594" width="5.1796875" style="1" bestFit="1" customWidth="1"/>
    <col min="4595" max="4595" width="7.7265625" style="1"/>
    <col min="4596" max="4596" width="5.81640625" style="1" bestFit="1" customWidth="1"/>
    <col min="4597" max="4597" width="6.26953125" style="1" bestFit="1" customWidth="1"/>
    <col min="4598" max="4598" width="11.81640625" style="1" bestFit="1" customWidth="1"/>
    <col min="4599" max="4599" width="8.81640625" style="1" bestFit="1" customWidth="1"/>
    <col min="4600" max="4600" width="13.453125" style="1" bestFit="1" customWidth="1"/>
    <col min="4601" max="4601" width="16.81640625" style="1" bestFit="1" customWidth="1"/>
    <col min="4602" max="4602" width="20.26953125" style="1" bestFit="1" customWidth="1"/>
    <col min="4603" max="4603" width="13.1796875" style="1" bestFit="1" customWidth="1"/>
    <col min="4604" max="4604" width="12.26953125" style="1" bestFit="1" customWidth="1"/>
    <col min="4605" max="4605" width="13" style="1" customWidth="1"/>
    <col min="4606" max="4606" width="14.7265625" style="1" customWidth="1"/>
    <col min="4607" max="4849" width="7.7265625" style="1"/>
    <col min="4850" max="4850" width="5.1796875" style="1" bestFit="1" customWidth="1"/>
    <col min="4851" max="4851" width="7.7265625" style="1"/>
    <col min="4852" max="4852" width="5.81640625" style="1" bestFit="1" customWidth="1"/>
    <col min="4853" max="4853" width="6.26953125" style="1" bestFit="1" customWidth="1"/>
    <col min="4854" max="4854" width="11.81640625" style="1" bestFit="1" customWidth="1"/>
    <col min="4855" max="4855" width="8.81640625" style="1" bestFit="1" customWidth="1"/>
    <col min="4856" max="4856" width="13.453125" style="1" bestFit="1" customWidth="1"/>
    <col min="4857" max="4857" width="16.81640625" style="1" bestFit="1" customWidth="1"/>
    <col min="4858" max="4858" width="20.26953125" style="1" bestFit="1" customWidth="1"/>
    <col min="4859" max="4859" width="13.1796875" style="1" bestFit="1" customWidth="1"/>
    <col min="4860" max="4860" width="12.26953125" style="1" bestFit="1" customWidth="1"/>
    <col min="4861" max="4861" width="13" style="1" customWidth="1"/>
    <col min="4862" max="4862" width="14.7265625" style="1" customWidth="1"/>
    <col min="4863" max="5105" width="7.7265625" style="1"/>
    <col min="5106" max="5106" width="5.1796875" style="1" bestFit="1" customWidth="1"/>
    <col min="5107" max="5107" width="7.7265625" style="1"/>
    <col min="5108" max="5108" width="5.81640625" style="1" bestFit="1" customWidth="1"/>
    <col min="5109" max="5109" width="6.26953125" style="1" bestFit="1" customWidth="1"/>
    <col min="5110" max="5110" width="11.81640625" style="1" bestFit="1" customWidth="1"/>
    <col min="5111" max="5111" width="8.81640625" style="1" bestFit="1" customWidth="1"/>
    <col min="5112" max="5112" width="13.453125" style="1" bestFit="1" customWidth="1"/>
    <col min="5113" max="5113" width="16.81640625" style="1" bestFit="1" customWidth="1"/>
    <col min="5114" max="5114" width="20.26953125" style="1" bestFit="1" customWidth="1"/>
    <col min="5115" max="5115" width="13.1796875" style="1" bestFit="1" customWidth="1"/>
    <col min="5116" max="5116" width="12.26953125" style="1" bestFit="1" customWidth="1"/>
    <col min="5117" max="5117" width="13" style="1" customWidth="1"/>
    <col min="5118" max="5118" width="14.7265625" style="1" customWidth="1"/>
    <col min="5119" max="5361" width="7.7265625" style="1"/>
    <col min="5362" max="5362" width="5.1796875" style="1" bestFit="1" customWidth="1"/>
    <col min="5363" max="5363" width="7.7265625" style="1"/>
    <col min="5364" max="5364" width="5.81640625" style="1" bestFit="1" customWidth="1"/>
    <col min="5365" max="5365" width="6.26953125" style="1" bestFit="1" customWidth="1"/>
    <col min="5366" max="5366" width="11.81640625" style="1" bestFit="1" customWidth="1"/>
    <col min="5367" max="5367" width="8.81640625" style="1" bestFit="1" customWidth="1"/>
    <col min="5368" max="5368" width="13.453125" style="1" bestFit="1" customWidth="1"/>
    <col min="5369" max="5369" width="16.81640625" style="1" bestFit="1" customWidth="1"/>
    <col min="5370" max="5370" width="20.26953125" style="1" bestFit="1" customWidth="1"/>
    <col min="5371" max="5371" width="13.1796875" style="1" bestFit="1" customWidth="1"/>
    <col min="5372" max="5372" width="12.26953125" style="1" bestFit="1" customWidth="1"/>
    <col min="5373" max="5373" width="13" style="1" customWidth="1"/>
    <col min="5374" max="5374" width="14.7265625" style="1" customWidth="1"/>
    <col min="5375" max="5617" width="7.7265625" style="1"/>
    <col min="5618" max="5618" width="5.1796875" style="1" bestFit="1" customWidth="1"/>
    <col min="5619" max="5619" width="7.7265625" style="1"/>
    <col min="5620" max="5620" width="5.81640625" style="1" bestFit="1" customWidth="1"/>
    <col min="5621" max="5621" width="6.26953125" style="1" bestFit="1" customWidth="1"/>
    <col min="5622" max="5622" width="11.81640625" style="1" bestFit="1" customWidth="1"/>
    <col min="5623" max="5623" width="8.81640625" style="1" bestFit="1" customWidth="1"/>
    <col min="5624" max="5624" width="13.453125" style="1" bestFit="1" customWidth="1"/>
    <col min="5625" max="5625" width="16.81640625" style="1" bestFit="1" customWidth="1"/>
    <col min="5626" max="5626" width="20.26953125" style="1" bestFit="1" customWidth="1"/>
    <col min="5627" max="5627" width="13.1796875" style="1" bestFit="1" customWidth="1"/>
    <col min="5628" max="5628" width="12.26953125" style="1" bestFit="1" customWidth="1"/>
    <col min="5629" max="5629" width="13" style="1" customWidth="1"/>
    <col min="5630" max="5630" width="14.7265625" style="1" customWidth="1"/>
    <col min="5631" max="5873" width="7.7265625" style="1"/>
    <col min="5874" max="5874" width="5.1796875" style="1" bestFit="1" customWidth="1"/>
    <col min="5875" max="5875" width="7.7265625" style="1"/>
    <col min="5876" max="5876" width="5.81640625" style="1" bestFit="1" customWidth="1"/>
    <col min="5877" max="5877" width="6.26953125" style="1" bestFit="1" customWidth="1"/>
    <col min="5878" max="5878" width="11.81640625" style="1" bestFit="1" customWidth="1"/>
    <col min="5879" max="5879" width="8.81640625" style="1" bestFit="1" customWidth="1"/>
    <col min="5880" max="5880" width="13.453125" style="1" bestFit="1" customWidth="1"/>
    <col min="5881" max="5881" width="16.81640625" style="1" bestFit="1" customWidth="1"/>
    <col min="5882" max="5882" width="20.26953125" style="1" bestFit="1" customWidth="1"/>
    <col min="5883" max="5883" width="13.1796875" style="1" bestFit="1" customWidth="1"/>
    <col min="5884" max="5884" width="12.26953125" style="1" bestFit="1" customWidth="1"/>
    <col min="5885" max="5885" width="13" style="1" customWidth="1"/>
    <col min="5886" max="5886" width="14.7265625" style="1" customWidth="1"/>
    <col min="5887" max="6129" width="7.7265625" style="1"/>
    <col min="6130" max="6130" width="5.1796875" style="1" bestFit="1" customWidth="1"/>
    <col min="6131" max="6131" width="7.7265625" style="1"/>
    <col min="6132" max="6132" width="5.81640625" style="1" bestFit="1" customWidth="1"/>
    <col min="6133" max="6133" width="6.26953125" style="1" bestFit="1" customWidth="1"/>
    <col min="6134" max="6134" width="11.81640625" style="1" bestFit="1" customWidth="1"/>
    <col min="6135" max="6135" width="8.81640625" style="1" bestFit="1" customWidth="1"/>
    <col min="6136" max="6136" width="13.453125" style="1" bestFit="1" customWidth="1"/>
    <col min="6137" max="6137" width="16.81640625" style="1" bestFit="1" customWidth="1"/>
    <col min="6138" max="6138" width="20.26953125" style="1" bestFit="1" customWidth="1"/>
    <col min="6139" max="6139" width="13.1796875" style="1" bestFit="1" customWidth="1"/>
    <col min="6140" max="6140" width="12.26953125" style="1" bestFit="1" customWidth="1"/>
    <col min="6141" max="6141" width="13" style="1" customWidth="1"/>
    <col min="6142" max="6142" width="14.7265625" style="1" customWidth="1"/>
    <col min="6143" max="6385" width="7.7265625" style="1"/>
    <col min="6386" max="6386" width="5.1796875" style="1" bestFit="1" customWidth="1"/>
    <col min="6387" max="6387" width="7.7265625" style="1"/>
    <col min="6388" max="6388" width="5.81640625" style="1" bestFit="1" customWidth="1"/>
    <col min="6389" max="6389" width="6.26953125" style="1" bestFit="1" customWidth="1"/>
    <col min="6390" max="6390" width="11.81640625" style="1" bestFit="1" customWidth="1"/>
    <col min="6391" max="6391" width="8.81640625" style="1" bestFit="1" customWidth="1"/>
    <col min="6392" max="6392" width="13.453125" style="1" bestFit="1" customWidth="1"/>
    <col min="6393" max="6393" width="16.81640625" style="1" bestFit="1" customWidth="1"/>
    <col min="6394" max="6394" width="20.26953125" style="1" bestFit="1" customWidth="1"/>
    <col min="6395" max="6395" width="13.1796875" style="1" bestFit="1" customWidth="1"/>
    <col min="6396" max="6396" width="12.26953125" style="1" bestFit="1" customWidth="1"/>
    <col min="6397" max="6397" width="13" style="1" customWidth="1"/>
    <col min="6398" max="6398" width="14.7265625" style="1" customWidth="1"/>
    <col min="6399" max="6641" width="7.7265625" style="1"/>
    <col min="6642" max="6642" width="5.1796875" style="1" bestFit="1" customWidth="1"/>
    <col min="6643" max="6643" width="7.7265625" style="1"/>
    <col min="6644" max="6644" width="5.81640625" style="1" bestFit="1" customWidth="1"/>
    <col min="6645" max="6645" width="6.26953125" style="1" bestFit="1" customWidth="1"/>
    <col min="6646" max="6646" width="11.81640625" style="1" bestFit="1" customWidth="1"/>
    <col min="6647" max="6647" width="8.81640625" style="1" bestFit="1" customWidth="1"/>
    <col min="6648" max="6648" width="13.453125" style="1" bestFit="1" customWidth="1"/>
    <col min="6649" max="6649" width="16.81640625" style="1" bestFit="1" customWidth="1"/>
    <col min="6650" max="6650" width="20.26953125" style="1" bestFit="1" customWidth="1"/>
    <col min="6651" max="6651" width="13.1796875" style="1" bestFit="1" customWidth="1"/>
    <col min="6652" max="6652" width="12.26953125" style="1" bestFit="1" customWidth="1"/>
    <col min="6653" max="6653" width="13" style="1" customWidth="1"/>
    <col min="6654" max="6654" width="14.7265625" style="1" customWidth="1"/>
    <col min="6655" max="6897" width="7.7265625" style="1"/>
    <col min="6898" max="6898" width="5.1796875" style="1" bestFit="1" customWidth="1"/>
    <col min="6899" max="6899" width="7.7265625" style="1"/>
    <col min="6900" max="6900" width="5.81640625" style="1" bestFit="1" customWidth="1"/>
    <col min="6901" max="6901" width="6.26953125" style="1" bestFit="1" customWidth="1"/>
    <col min="6902" max="6902" width="11.81640625" style="1" bestFit="1" customWidth="1"/>
    <col min="6903" max="6903" width="8.81640625" style="1" bestFit="1" customWidth="1"/>
    <col min="6904" max="6904" width="13.453125" style="1" bestFit="1" customWidth="1"/>
    <col min="6905" max="6905" width="16.81640625" style="1" bestFit="1" customWidth="1"/>
    <col min="6906" max="6906" width="20.26953125" style="1" bestFit="1" customWidth="1"/>
    <col min="6907" max="6907" width="13.1796875" style="1" bestFit="1" customWidth="1"/>
    <col min="6908" max="6908" width="12.26953125" style="1" bestFit="1" customWidth="1"/>
    <col min="6909" max="6909" width="13" style="1" customWidth="1"/>
    <col min="6910" max="6910" width="14.7265625" style="1" customWidth="1"/>
    <col min="6911" max="7153" width="7.7265625" style="1"/>
    <col min="7154" max="7154" width="5.1796875" style="1" bestFit="1" customWidth="1"/>
    <col min="7155" max="7155" width="7.7265625" style="1"/>
    <col min="7156" max="7156" width="5.81640625" style="1" bestFit="1" customWidth="1"/>
    <col min="7157" max="7157" width="6.26953125" style="1" bestFit="1" customWidth="1"/>
    <col min="7158" max="7158" width="11.81640625" style="1" bestFit="1" customWidth="1"/>
    <col min="7159" max="7159" width="8.81640625" style="1" bestFit="1" customWidth="1"/>
    <col min="7160" max="7160" width="13.453125" style="1" bestFit="1" customWidth="1"/>
    <col min="7161" max="7161" width="16.81640625" style="1" bestFit="1" customWidth="1"/>
    <col min="7162" max="7162" width="20.26953125" style="1" bestFit="1" customWidth="1"/>
    <col min="7163" max="7163" width="13.1796875" style="1" bestFit="1" customWidth="1"/>
    <col min="7164" max="7164" width="12.26953125" style="1" bestFit="1" customWidth="1"/>
    <col min="7165" max="7165" width="13" style="1" customWidth="1"/>
    <col min="7166" max="7166" width="14.7265625" style="1" customWidth="1"/>
    <col min="7167" max="7409" width="7.7265625" style="1"/>
    <col min="7410" max="7410" width="5.1796875" style="1" bestFit="1" customWidth="1"/>
    <col min="7411" max="7411" width="7.7265625" style="1"/>
    <col min="7412" max="7412" width="5.81640625" style="1" bestFit="1" customWidth="1"/>
    <col min="7413" max="7413" width="6.26953125" style="1" bestFit="1" customWidth="1"/>
    <col min="7414" max="7414" width="11.81640625" style="1" bestFit="1" customWidth="1"/>
    <col min="7415" max="7415" width="8.81640625" style="1" bestFit="1" customWidth="1"/>
    <col min="7416" max="7416" width="13.453125" style="1" bestFit="1" customWidth="1"/>
    <col min="7417" max="7417" width="16.81640625" style="1" bestFit="1" customWidth="1"/>
    <col min="7418" max="7418" width="20.26953125" style="1" bestFit="1" customWidth="1"/>
    <col min="7419" max="7419" width="13.1796875" style="1" bestFit="1" customWidth="1"/>
    <col min="7420" max="7420" width="12.26953125" style="1" bestFit="1" customWidth="1"/>
    <col min="7421" max="7421" width="13" style="1" customWidth="1"/>
    <col min="7422" max="7422" width="14.7265625" style="1" customWidth="1"/>
    <col min="7423" max="7665" width="7.7265625" style="1"/>
    <col min="7666" max="7666" width="5.1796875" style="1" bestFit="1" customWidth="1"/>
    <col min="7667" max="7667" width="7.7265625" style="1"/>
    <col min="7668" max="7668" width="5.81640625" style="1" bestFit="1" customWidth="1"/>
    <col min="7669" max="7669" width="6.26953125" style="1" bestFit="1" customWidth="1"/>
    <col min="7670" max="7670" width="11.81640625" style="1" bestFit="1" customWidth="1"/>
    <col min="7671" max="7671" width="8.81640625" style="1" bestFit="1" customWidth="1"/>
    <col min="7672" max="7672" width="13.453125" style="1" bestFit="1" customWidth="1"/>
    <col min="7673" max="7673" width="16.81640625" style="1" bestFit="1" customWidth="1"/>
    <col min="7674" max="7674" width="20.26953125" style="1" bestFit="1" customWidth="1"/>
    <col min="7675" max="7675" width="13.1796875" style="1" bestFit="1" customWidth="1"/>
    <col min="7676" max="7676" width="12.26953125" style="1" bestFit="1" customWidth="1"/>
    <col min="7677" max="7677" width="13" style="1" customWidth="1"/>
    <col min="7678" max="7678" width="14.7265625" style="1" customWidth="1"/>
    <col min="7679" max="7921" width="7.7265625" style="1"/>
    <col min="7922" max="7922" width="5.1796875" style="1" bestFit="1" customWidth="1"/>
    <col min="7923" max="7923" width="7.7265625" style="1"/>
    <col min="7924" max="7924" width="5.81640625" style="1" bestFit="1" customWidth="1"/>
    <col min="7925" max="7925" width="6.26953125" style="1" bestFit="1" customWidth="1"/>
    <col min="7926" max="7926" width="11.81640625" style="1" bestFit="1" customWidth="1"/>
    <col min="7927" max="7927" width="8.81640625" style="1" bestFit="1" customWidth="1"/>
    <col min="7928" max="7928" width="13.453125" style="1" bestFit="1" customWidth="1"/>
    <col min="7929" max="7929" width="16.81640625" style="1" bestFit="1" customWidth="1"/>
    <col min="7930" max="7930" width="20.26953125" style="1" bestFit="1" customWidth="1"/>
    <col min="7931" max="7931" width="13.1796875" style="1" bestFit="1" customWidth="1"/>
    <col min="7932" max="7932" width="12.26953125" style="1" bestFit="1" customWidth="1"/>
    <col min="7933" max="7933" width="13" style="1" customWidth="1"/>
    <col min="7934" max="7934" width="14.7265625" style="1" customWidth="1"/>
    <col min="7935" max="8177" width="7.7265625" style="1"/>
    <col min="8178" max="8178" width="5.1796875" style="1" bestFit="1" customWidth="1"/>
    <col min="8179" max="8179" width="7.7265625" style="1"/>
    <col min="8180" max="8180" width="5.81640625" style="1" bestFit="1" customWidth="1"/>
    <col min="8181" max="8181" width="6.26953125" style="1" bestFit="1" customWidth="1"/>
    <col min="8182" max="8182" width="11.81640625" style="1" bestFit="1" customWidth="1"/>
    <col min="8183" max="8183" width="8.81640625" style="1" bestFit="1" customWidth="1"/>
    <col min="8184" max="8184" width="13.453125" style="1" bestFit="1" customWidth="1"/>
    <col min="8185" max="8185" width="16.81640625" style="1" bestFit="1" customWidth="1"/>
    <col min="8186" max="8186" width="20.26953125" style="1" bestFit="1" customWidth="1"/>
    <col min="8187" max="8187" width="13.1796875" style="1" bestFit="1" customWidth="1"/>
    <col min="8188" max="8188" width="12.26953125" style="1" bestFit="1" customWidth="1"/>
    <col min="8189" max="8189" width="13" style="1" customWidth="1"/>
    <col min="8190" max="8190" width="14.7265625" style="1" customWidth="1"/>
    <col min="8191" max="8433" width="7.7265625" style="1"/>
    <col min="8434" max="8434" width="5.1796875" style="1" bestFit="1" customWidth="1"/>
    <col min="8435" max="8435" width="7.7265625" style="1"/>
    <col min="8436" max="8436" width="5.81640625" style="1" bestFit="1" customWidth="1"/>
    <col min="8437" max="8437" width="6.26953125" style="1" bestFit="1" customWidth="1"/>
    <col min="8438" max="8438" width="11.81640625" style="1" bestFit="1" customWidth="1"/>
    <col min="8439" max="8439" width="8.81640625" style="1" bestFit="1" customWidth="1"/>
    <col min="8440" max="8440" width="13.453125" style="1" bestFit="1" customWidth="1"/>
    <col min="8441" max="8441" width="16.81640625" style="1" bestFit="1" customWidth="1"/>
    <col min="8442" max="8442" width="20.26953125" style="1" bestFit="1" customWidth="1"/>
    <col min="8443" max="8443" width="13.1796875" style="1" bestFit="1" customWidth="1"/>
    <col min="8444" max="8444" width="12.26953125" style="1" bestFit="1" customWidth="1"/>
    <col min="8445" max="8445" width="13" style="1" customWidth="1"/>
    <col min="8446" max="8446" width="14.7265625" style="1" customWidth="1"/>
    <col min="8447" max="8689" width="7.7265625" style="1"/>
    <col min="8690" max="8690" width="5.1796875" style="1" bestFit="1" customWidth="1"/>
    <col min="8691" max="8691" width="7.7265625" style="1"/>
    <col min="8692" max="8692" width="5.81640625" style="1" bestFit="1" customWidth="1"/>
    <col min="8693" max="8693" width="6.26953125" style="1" bestFit="1" customWidth="1"/>
    <col min="8694" max="8694" width="11.81640625" style="1" bestFit="1" customWidth="1"/>
    <col min="8695" max="8695" width="8.81640625" style="1" bestFit="1" customWidth="1"/>
    <col min="8696" max="8696" width="13.453125" style="1" bestFit="1" customWidth="1"/>
    <col min="8697" max="8697" width="16.81640625" style="1" bestFit="1" customWidth="1"/>
    <col min="8698" max="8698" width="20.26953125" style="1" bestFit="1" customWidth="1"/>
    <col min="8699" max="8699" width="13.1796875" style="1" bestFit="1" customWidth="1"/>
    <col min="8700" max="8700" width="12.26953125" style="1" bestFit="1" customWidth="1"/>
    <col min="8701" max="8701" width="13" style="1" customWidth="1"/>
    <col min="8702" max="8702" width="14.7265625" style="1" customWidth="1"/>
    <col min="8703" max="8945" width="7.7265625" style="1"/>
    <col min="8946" max="8946" width="5.1796875" style="1" bestFit="1" customWidth="1"/>
    <col min="8947" max="8947" width="7.7265625" style="1"/>
    <col min="8948" max="8948" width="5.81640625" style="1" bestFit="1" customWidth="1"/>
    <col min="8949" max="8949" width="6.26953125" style="1" bestFit="1" customWidth="1"/>
    <col min="8950" max="8950" width="11.81640625" style="1" bestFit="1" customWidth="1"/>
    <col min="8951" max="8951" width="8.81640625" style="1" bestFit="1" customWidth="1"/>
    <col min="8952" max="8952" width="13.453125" style="1" bestFit="1" customWidth="1"/>
    <col min="8953" max="8953" width="16.81640625" style="1" bestFit="1" customWidth="1"/>
    <col min="8954" max="8954" width="20.26953125" style="1" bestFit="1" customWidth="1"/>
    <col min="8955" max="8955" width="13.1796875" style="1" bestFit="1" customWidth="1"/>
    <col min="8956" max="8956" width="12.26953125" style="1" bestFit="1" customWidth="1"/>
    <col min="8957" max="8957" width="13" style="1" customWidth="1"/>
    <col min="8958" max="8958" width="14.7265625" style="1" customWidth="1"/>
    <col min="8959" max="9201" width="7.7265625" style="1"/>
    <col min="9202" max="9202" width="5.1796875" style="1" bestFit="1" customWidth="1"/>
    <col min="9203" max="9203" width="7.7265625" style="1"/>
    <col min="9204" max="9204" width="5.81640625" style="1" bestFit="1" customWidth="1"/>
    <col min="9205" max="9205" width="6.26953125" style="1" bestFit="1" customWidth="1"/>
    <col min="9206" max="9206" width="11.81640625" style="1" bestFit="1" customWidth="1"/>
    <col min="9207" max="9207" width="8.81640625" style="1" bestFit="1" customWidth="1"/>
    <col min="9208" max="9208" width="13.453125" style="1" bestFit="1" customWidth="1"/>
    <col min="9209" max="9209" width="16.81640625" style="1" bestFit="1" customWidth="1"/>
    <col min="9210" max="9210" width="20.26953125" style="1" bestFit="1" customWidth="1"/>
    <col min="9211" max="9211" width="13.1796875" style="1" bestFit="1" customWidth="1"/>
    <col min="9212" max="9212" width="12.26953125" style="1" bestFit="1" customWidth="1"/>
    <col min="9213" max="9213" width="13" style="1" customWidth="1"/>
    <col min="9214" max="9214" width="14.7265625" style="1" customWidth="1"/>
    <col min="9215" max="9457" width="7.7265625" style="1"/>
    <col min="9458" max="9458" width="5.1796875" style="1" bestFit="1" customWidth="1"/>
    <col min="9459" max="9459" width="7.7265625" style="1"/>
    <col min="9460" max="9460" width="5.81640625" style="1" bestFit="1" customWidth="1"/>
    <col min="9461" max="9461" width="6.26953125" style="1" bestFit="1" customWidth="1"/>
    <col min="9462" max="9462" width="11.81640625" style="1" bestFit="1" customWidth="1"/>
    <col min="9463" max="9463" width="8.81640625" style="1" bestFit="1" customWidth="1"/>
    <col min="9464" max="9464" width="13.453125" style="1" bestFit="1" customWidth="1"/>
    <col min="9465" max="9465" width="16.81640625" style="1" bestFit="1" customWidth="1"/>
    <col min="9466" max="9466" width="20.26953125" style="1" bestFit="1" customWidth="1"/>
    <col min="9467" max="9467" width="13.1796875" style="1" bestFit="1" customWidth="1"/>
    <col min="9468" max="9468" width="12.26953125" style="1" bestFit="1" customWidth="1"/>
    <col min="9469" max="9469" width="13" style="1" customWidth="1"/>
    <col min="9470" max="9470" width="14.7265625" style="1" customWidth="1"/>
    <col min="9471" max="9713" width="7.7265625" style="1"/>
    <col min="9714" max="9714" width="5.1796875" style="1" bestFit="1" customWidth="1"/>
    <col min="9715" max="9715" width="7.7265625" style="1"/>
    <col min="9716" max="9716" width="5.81640625" style="1" bestFit="1" customWidth="1"/>
    <col min="9717" max="9717" width="6.26953125" style="1" bestFit="1" customWidth="1"/>
    <col min="9718" max="9718" width="11.81640625" style="1" bestFit="1" customWidth="1"/>
    <col min="9719" max="9719" width="8.81640625" style="1" bestFit="1" customWidth="1"/>
    <col min="9720" max="9720" width="13.453125" style="1" bestFit="1" customWidth="1"/>
    <col min="9721" max="9721" width="16.81640625" style="1" bestFit="1" customWidth="1"/>
    <col min="9722" max="9722" width="20.26953125" style="1" bestFit="1" customWidth="1"/>
    <col min="9723" max="9723" width="13.1796875" style="1" bestFit="1" customWidth="1"/>
    <col min="9724" max="9724" width="12.26953125" style="1" bestFit="1" customWidth="1"/>
    <col min="9725" max="9725" width="13" style="1" customWidth="1"/>
    <col min="9726" max="9726" width="14.7265625" style="1" customWidth="1"/>
    <col min="9727" max="9969" width="7.7265625" style="1"/>
    <col min="9970" max="9970" width="5.1796875" style="1" bestFit="1" customWidth="1"/>
    <col min="9971" max="9971" width="7.7265625" style="1"/>
    <col min="9972" max="9972" width="5.81640625" style="1" bestFit="1" customWidth="1"/>
    <col min="9973" max="9973" width="6.26953125" style="1" bestFit="1" customWidth="1"/>
    <col min="9974" max="9974" width="11.81640625" style="1" bestFit="1" customWidth="1"/>
    <col min="9975" max="9975" width="8.81640625" style="1" bestFit="1" customWidth="1"/>
    <col min="9976" max="9976" width="13.453125" style="1" bestFit="1" customWidth="1"/>
    <col min="9977" max="9977" width="16.81640625" style="1" bestFit="1" customWidth="1"/>
    <col min="9978" max="9978" width="20.26953125" style="1" bestFit="1" customWidth="1"/>
    <col min="9979" max="9979" width="13.1796875" style="1" bestFit="1" customWidth="1"/>
    <col min="9980" max="9980" width="12.26953125" style="1" bestFit="1" customWidth="1"/>
    <col min="9981" max="9981" width="13" style="1" customWidth="1"/>
    <col min="9982" max="9982" width="14.7265625" style="1" customWidth="1"/>
    <col min="9983" max="10225" width="7.7265625" style="1"/>
    <col min="10226" max="10226" width="5.1796875" style="1" bestFit="1" customWidth="1"/>
    <col min="10227" max="10227" width="7.7265625" style="1"/>
    <col min="10228" max="10228" width="5.81640625" style="1" bestFit="1" customWidth="1"/>
    <col min="10229" max="10229" width="6.26953125" style="1" bestFit="1" customWidth="1"/>
    <col min="10230" max="10230" width="11.81640625" style="1" bestFit="1" customWidth="1"/>
    <col min="10231" max="10231" width="8.81640625" style="1" bestFit="1" customWidth="1"/>
    <col min="10232" max="10232" width="13.453125" style="1" bestFit="1" customWidth="1"/>
    <col min="10233" max="10233" width="16.81640625" style="1" bestFit="1" customWidth="1"/>
    <col min="10234" max="10234" width="20.26953125" style="1" bestFit="1" customWidth="1"/>
    <col min="10235" max="10235" width="13.1796875" style="1" bestFit="1" customWidth="1"/>
    <col min="10236" max="10236" width="12.26953125" style="1" bestFit="1" customWidth="1"/>
    <col min="10237" max="10237" width="13" style="1" customWidth="1"/>
    <col min="10238" max="10238" width="14.7265625" style="1" customWidth="1"/>
    <col min="10239" max="10481" width="7.7265625" style="1"/>
    <col min="10482" max="10482" width="5.1796875" style="1" bestFit="1" customWidth="1"/>
    <col min="10483" max="10483" width="7.7265625" style="1"/>
    <col min="10484" max="10484" width="5.81640625" style="1" bestFit="1" customWidth="1"/>
    <col min="10485" max="10485" width="6.26953125" style="1" bestFit="1" customWidth="1"/>
    <col min="10486" max="10486" width="11.81640625" style="1" bestFit="1" customWidth="1"/>
    <col min="10487" max="10487" width="8.81640625" style="1" bestFit="1" customWidth="1"/>
    <col min="10488" max="10488" width="13.453125" style="1" bestFit="1" customWidth="1"/>
    <col min="10489" max="10489" width="16.81640625" style="1" bestFit="1" customWidth="1"/>
    <col min="10490" max="10490" width="20.26953125" style="1" bestFit="1" customWidth="1"/>
    <col min="10491" max="10491" width="13.1796875" style="1" bestFit="1" customWidth="1"/>
    <col min="10492" max="10492" width="12.26953125" style="1" bestFit="1" customWidth="1"/>
    <col min="10493" max="10493" width="13" style="1" customWidth="1"/>
    <col min="10494" max="10494" width="14.7265625" style="1" customWidth="1"/>
    <col min="10495" max="10737" width="7.7265625" style="1"/>
    <col min="10738" max="10738" width="5.1796875" style="1" bestFit="1" customWidth="1"/>
    <col min="10739" max="10739" width="7.7265625" style="1"/>
    <col min="10740" max="10740" width="5.81640625" style="1" bestFit="1" customWidth="1"/>
    <col min="10741" max="10741" width="6.26953125" style="1" bestFit="1" customWidth="1"/>
    <col min="10742" max="10742" width="11.81640625" style="1" bestFit="1" customWidth="1"/>
    <col min="10743" max="10743" width="8.81640625" style="1" bestFit="1" customWidth="1"/>
    <col min="10744" max="10744" width="13.453125" style="1" bestFit="1" customWidth="1"/>
    <col min="10745" max="10745" width="16.81640625" style="1" bestFit="1" customWidth="1"/>
    <col min="10746" max="10746" width="20.26953125" style="1" bestFit="1" customWidth="1"/>
    <col min="10747" max="10747" width="13.1796875" style="1" bestFit="1" customWidth="1"/>
    <col min="10748" max="10748" width="12.26953125" style="1" bestFit="1" customWidth="1"/>
    <col min="10749" max="10749" width="13" style="1" customWidth="1"/>
    <col min="10750" max="10750" width="14.7265625" style="1" customWidth="1"/>
    <col min="10751" max="10993" width="7.7265625" style="1"/>
    <col min="10994" max="10994" width="5.1796875" style="1" bestFit="1" customWidth="1"/>
    <col min="10995" max="10995" width="7.7265625" style="1"/>
    <col min="10996" max="10996" width="5.81640625" style="1" bestFit="1" customWidth="1"/>
    <col min="10997" max="10997" width="6.26953125" style="1" bestFit="1" customWidth="1"/>
    <col min="10998" max="10998" width="11.81640625" style="1" bestFit="1" customWidth="1"/>
    <col min="10999" max="10999" width="8.81640625" style="1" bestFit="1" customWidth="1"/>
    <col min="11000" max="11000" width="13.453125" style="1" bestFit="1" customWidth="1"/>
    <col min="11001" max="11001" width="16.81640625" style="1" bestFit="1" customWidth="1"/>
    <col min="11002" max="11002" width="20.26953125" style="1" bestFit="1" customWidth="1"/>
    <col min="11003" max="11003" width="13.1796875" style="1" bestFit="1" customWidth="1"/>
    <col min="11004" max="11004" width="12.26953125" style="1" bestFit="1" customWidth="1"/>
    <col min="11005" max="11005" width="13" style="1" customWidth="1"/>
    <col min="11006" max="11006" width="14.7265625" style="1" customWidth="1"/>
    <col min="11007" max="11249" width="7.7265625" style="1"/>
    <col min="11250" max="11250" width="5.1796875" style="1" bestFit="1" customWidth="1"/>
    <col min="11251" max="11251" width="7.7265625" style="1"/>
    <col min="11252" max="11252" width="5.81640625" style="1" bestFit="1" customWidth="1"/>
    <col min="11253" max="11253" width="6.26953125" style="1" bestFit="1" customWidth="1"/>
    <col min="11254" max="11254" width="11.81640625" style="1" bestFit="1" customWidth="1"/>
    <col min="11255" max="11255" width="8.81640625" style="1" bestFit="1" customWidth="1"/>
    <col min="11256" max="11256" width="13.453125" style="1" bestFit="1" customWidth="1"/>
    <col min="11257" max="11257" width="16.81640625" style="1" bestFit="1" customWidth="1"/>
    <col min="11258" max="11258" width="20.26953125" style="1" bestFit="1" customWidth="1"/>
    <col min="11259" max="11259" width="13.1796875" style="1" bestFit="1" customWidth="1"/>
    <col min="11260" max="11260" width="12.26953125" style="1" bestFit="1" customWidth="1"/>
    <col min="11261" max="11261" width="13" style="1" customWidth="1"/>
    <col min="11262" max="11262" width="14.7265625" style="1" customWidth="1"/>
    <col min="11263" max="11505" width="7.7265625" style="1"/>
    <col min="11506" max="11506" width="5.1796875" style="1" bestFit="1" customWidth="1"/>
    <col min="11507" max="11507" width="7.7265625" style="1"/>
    <col min="11508" max="11508" width="5.81640625" style="1" bestFit="1" customWidth="1"/>
    <col min="11509" max="11509" width="6.26953125" style="1" bestFit="1" customWidth="1"/>
    <col min="11510" max="11510" width="11.81640625" style="1" bestFit="1" customWidth="1"/>
    <col min="11511" max="11511" width="8.81640625" style="1" bestFit="1" customWidth="1"/>
    <col min="11512" max="11512" width="13.453125" style="1" bestFit="1" customWidth="1"/>
    <col min="11513" max="11513" width="16.81640625" style="1" bestFit="1" customWidth="1"/>
    <col min="11514" max="11514" width="20.26953125" style="1" bestFit="1" customWidth="1"/>
    <col min="11515" max="11515" width="13.1796875" style="1" bestFit="1" customWidth="1"/>
    <col min="11516" max="11516" width="12.26953125" style="1" bestFit="1" customWidth="1"/>
    <col min="11517" max="11517" width="13" style="1" customWidth="1"/>
    <col min="11518" max="11518" width="14.7265625" style="1" customWidth="1"/>
    <col min="11519" max="11761" width="7.7265625" style="1"/>
    <col min="11762" max="11762" width="5.1796875" style="1" bestFit="1" customWidth="1"/>
    <col min="11763" max="11763" width="7.7265625" style="1"/>
    <col min="11764" max="11764" width="5.81640625" style="1" bestFit="1" customWidth="1"/>
    <col min="11765" max="11765" width="6.26953125" style="1" bestFit="1" customWidth="1"/>
    <col min="11766" max="11766" width="11.81640625" style="1" bestFit="1" customWidth="1"/>
    <col min="11767" max="11767" width="8.81640625" style="1" bestFit="1" customWidth="1"/>
    <col min="11768" max="11768" width="13.453125" style="1" bestFit="1" customWidth="1"/>
    <col min="11769" max="11769" width="16.81640625" style="1" bestFit="1" customWidth="1"/>
    <col min="11770" max="11770" width="20.26953125" style="1" bestFit="1" customWidth="1"/>
    <col min="11771" max="11771" width="13.1796875" style="1" bestFit="1" customWidth="1"/>
    <col min="11772" max="11772" width="12.26953125" style="1" bestFit="1" customWidth="1"/>
    <col min="11773" max="11773" width="13" style="1" customWidth="1"/>
    <col min="11774" max="11774" width="14.7265625" style="1" customWidth="1"/>
    <col min="11775" max="12017" width="7.7265625" style="1"/>
    <col min="12018" max="12018" width="5.1796875" style="1" bestFit="1" customWidth="1"/>
    <col min="12019" max="12019" width="7.7265625" style="1"/>
    <col min="12020" max="12020" width="5.81640625" style="1" bestFit="1" customWidth="1"/>
    <col min="12021" max="12021" width="6.26953125" style="1" bestFit="1" customWidth="1"/>
    <col min="12022" max="12022" width="11.81640625" style="1" bestFit="1" customWidth="1"/>
    <col min="12023" max="12023" width="8.81640625" style="1" bestFit="1" customWidth="1"/>
    <col min="12024" max="12024" width="13.453125" style="1" bestFit="1" customWidth="1"/>
    <col min="12025" max="12025" width="16.81640625" style="1" bestFit="1" customWidth="1"/>
    <col min="12026" max="12026" width="20.26953125" style="1" bestFit="1" customWidth="1"/>
    <col min="12027" max="12027" width="13.1796875" style="1" bestFit="1" customWidth="1"/>
    <col min="12028" max="12028" width="12.26953125" style="1" bestFit="1" customWidth="1"/>
    <col min="12029" max="12029" width="13" style="1" customWidth="1"/>
    <col min="12030" max="12030" width="14.7265625" style="1" customWidth="1"/>
    <col min="12031" max="12273" width="7.7265625" style="1"/>
    <col min="12274" max="12274" width="5.1796875" style="1" bestFit="1" customWidth="1"/>
    <col min="12275" max="12275" width="7.7265625" style="1"/>
    <col min="12276" max="12276" width="5.81640625" style="1" bestFit="1" customWidth="1"/>
    <col min="12277" max="12277" width="6.26953125" style="1" bestFit="1" customWidth="1"/>
    <col min="12278" max="12278" width="11.81640625" style="1" bestFit="1" customWidth="1"/>
    <col min="12279" max="12279" width="8.81640625" style="1" bestFit="1" customWidth="1"/>
    <col min="12280" max="12280" width="13.453125" style="1" bestFit="1" customWidth="1"/>
    <col min="12281" max="12281" width="16.81640625" style="1" bestFit="1" customWidth="1"/>
    <col min="12282" max="12282" width="20.26953125" style="1" bestFit="1" customWidth="1"/>
    <col min="12283" max="12283" width="13.1796875" style="1" bestFit="1" customWidth="1"/>
    <col min="12284" max="12284" width="12.26953125" style="1" bestFit="1" customWidth="1"/>
    <col min="12285" max="12285" width="13" style="1" customWidth="1"/>
    <col min="12286" max="12286" width="14.7265625" style="1" customWidth="1"/>
    <col min="12287" max="12529" width="7.7265625" style="1"/>
    <col min="12530" max="12530" width="5.1796875" style="1" bestFit="1" customWidth="1"/>
    <col min="12531" max="12531" width="7.7265625" style="1"/>
    <col min="12532" max="12532" width="5.81640625" style="1" bestFit="1" customWidth="1"/>
    <col min="12533" max="12533" width="6.26953125" style="1" bestFit="1" customWidth="1"/>
    <col min="12534" max="12534" width="11.81640625" style="1" bestFit="1" customWidth="1"/>
    <col min="12535" max="12535" width="8.81640625" style="1" bestFit="1" customWidth="1"/>
    <col min="12536" max="12536" width="13.453125" style="1" bestFit="1" customWidth="1"/>
    <col min="12537" max="12537" width="16.81640625" style="1" bestFit="1" customWidth="1"/>
    <col min="12538" max="12538" width="20.26953125" style="1" bestFit="1" customWidth="1"/>
    <col min="12539" max="12539" width="13.1796875" style="1" bestFit="1" customWidth="1"/>
    <col min="12540" max="12540" width="12.26953125" style="1" bestFit="1" customWidth="1"/>
    <col min="12541" max="12541" width="13" style="1" customWidth="1"/>
    <col min="12542" max="12542" width="14.7265625" style="1" customWidth="1"/>
    <col min="12543" max="12785" width="7.7265625" style="1"/>
    <col min="12786" max="12786" width="5.1796875" style="1" bestFit="1" customWidth="1"/>
    <col min="12787" max="12787" width="7.7265625" style="1"/>
    <col min="12788" max="12788" width="5.81640625" style="1" bestFit="1" customWidth="1"/>
    <col min="12789" max="12789" width="6.26953125" style="1" bestFit="1" customWidth="1"/>
    <col min="12790" max="12790" width="11.81640625" style="1" bestFit="1" customWidth="1"/>
    <col min="12791" max="12791" width="8.81640625" style="1" bestFit="1" customWidth="1"/>
    <col min="12792" max="12792" width="13.453125" style="1" bestFit="1" customWidth="1"/>
    <col min="12793" max="12793" width="16.81640625" style="1" bestFit="1" customWidth="1"/>
    <col min="12794" max="12794" width="20.26953125" style="1" bestFit="1" customWidth="1"/>
    <col min="12795" max="12795" width="13.1796875" style="1" bestFit="1" customWidth="1"/>
    <col min="12796" max="12796" width="12.26953125" style="1" bestFit="1" customWidth="1"/>
    <col min="12797" max="12797" width="13" style="1" customWidth="1"/>
    <col min="12798" max="12798" width="14.7265625" style="1" customWidth="1"/>
    <col min="12799" max="13041" width="7.7265625" style="1"/>
    <col min="13042" max="13042" width="5.1796875" style="1" bestFit="1" customWidth="1"/>
    <col min="13043" max="13043" width="7.7265625" style="1"/>
    <col min="13044" max="13044" width="5.81640625" style="1" bestFit="1" customWidth="1"/>
    <col min="13045" max="13045" width="6.26953125" style="1" bestFit="1" customWidth="1"/>
    <col min="13046" max="13046" width="11.81640625" style="1" bestFit="1" customWidth="1"/>
    <col min="13047" max="13047" width="8.81640625" style="1" bestFit="1" customWidth="1"/>
    <col min="13048" max="13048" width="13.453125" style="1" bestFit="1" customWidth="1"/>
    <col min="13049" max="13049" width="16.81640625" style="1" bestFit="1" customWidth="1"/>
    <col min="13050" max="13050" width="20.26953125" style="1" bestFit="1" customWidth="1"/>
    <col min="13051" max="13051" width="13.1796875" style="1" bestFit="1" customWidth="1"/>
    <col min="13052" max="13052" width="12.26953125" style="1" bestFit="1" customWidth="1"/>
    <col min="13053" max="13053" width="13" style="1" customWidth="1"/>
    <col min="13054" max="13054" width="14.7265625" style="1" customWidth="1"/>
    <col min="13055" max="13297" width="7.7265625" style="1"/>
    <col min="13298" max="13298" width="5.1796875" style="1" bestFit="1" customWidth="1"/>
    <col min="13299" max="13299" width="7.7265625" style="1"/>
    <col min="13300" max="13300" width="5.81640625" style="1" bestFit="1" customWidth="1"/>
    <col min="13301" max="13301" width="6.26953125" style="1" bestFit="1" customWidth="1"/>
    <col min="13302" max="13302" width="11.81640625" style="1" bestFit="1" customWidth="1"/>
    <col min="13303" max="13303" width="8.81640625" style="1" bestFit="1" customWidth="1"/>
    <col min="13304" max="13304" width="13.453125" style="1" bestFit="1" customWidth="1"/>
    <col min="13305" max="13305" width="16.81640625" style="1" bestFit="1" customWidth="1"/>
    <col min="13306" max="13306" width="20.26953125" style="1" bestFit="1" customWidth="1"/>
    <col min="13307" max="13307" width="13.1796875" style="1" bestFit="1" customWidth="1"/>
    <col min="13308" max="13308" width="12.26953125" style="1" bestFit="1" customWidth="1"/>
    <col min="13309" max="13309" width="13" style="1" customWidth="1"/>
    <col min="13310" max="13310" width="14.7265625" style="1" customWidth="1"/>
    <col min="13311" max="13553" width="7.7265625" style="1"/>
    <col min="13554" max="13554" width="5.1796875" style="1" bestFit="1" customWidth="1"/>
    <col min="13555" max="13555" width="7.7265625" style="1"/>
    <col min="13556" max="13556" width="5.81640625" style="1" bestFit="1" customWidth="1"/>
    <col min="13557" max="13557" width="6.26953125" style="1" bestFit="1" customWidth="1"/>
    <col min="13558" max="13558" width="11.81640625" style="1" bestFit="1" customWidth="1"/>
    <col min="13559" max="13559" width="8.81640625" style="1" bestFit="1" customWidth="1"/>
    <col min="13560" max="13560" width="13.453125" style="1" bestFit="1" customWidth="1"/>
    <col min="13561" max="13561" width="16.81640625" style="1" bestFit="1" customWidth="1"/>
    <col min="13562" max="13562" width="20.26953125" style="1" bestFit="1" customWidth="1"/>
    <col min="13563" max="13563" width="13.1796875" style="1" bestFit="1" customWidth="1"/>
    <col min="13564" max="13564" width="12.26953125" style="1" bestFit="1" customWidth="1"/>
    <col min="13565" max="13565" width="13" style="1" customWidth="1"/>
    <col min="13566" max="13566" width="14.7265625" style="1" customWidth="1"/>
    <col min="13567" max="13809" width="7.7265625" style="1"/>
    <col min="13810" max="13810" width="5.1796875" style="1" bestFit="1" customWidth="1"/>
    <col min="13811" max="13811" width="7.7265625" style="1"/>
    <col min="13812" max="13812" width="5.81640625" style="1" bestFit="1" customWidth="1"/>
    <col min="13813" max="13813" width="6.26953125" style="1" bestFit="1" customWidth="1"/>
    <col min="13814" max="13814" width="11.81640625" style="1" bestFit="1" customWidth="1"/>
    <col min="13815" max="13815" width="8.81640625" style="1" bestFit="1" customWidth="1"/>
    <col min="13816" max="13816" width="13.453125" style="1" bestFit="1" customWidth="1"/>
    <col min="13817" max="13817" width="16.81640625" style="1" bestFit="1" customWidth="1"/>
    <col min="13818" max="13818" width="20.26953125" style="1" bestFit="1" customWidth="1"/>
    <col min="13819" max="13819" width="13.1796875" style="1" bestFit="1" customWidth="1"/>
    <col min="13820" max="13820" width="12.26953125" style="1" bestFit="1" customWidth="1"/>
    <col min="13821" max="13821" width="13" style="1" customWidth="1"/>
    <col min="13822" max="13822" width="14.7265625" style="1" customWidth="1"/>
    <col min="13823" max="14065" width="7.7265625" style="1"/>
    <col min="14066" max="14066" width="5.1796875" style="1" bestFit="1" customWidth="1"/>
    <col min="14067" max="14067" width="7.7265625" style="1"/>
    <col min="14068" max="14068" width="5.81640625" style="1" bestFit="1" customWidth="1"/>
    <col min="14069" max="14069" width="6.26953125" style="1" bestFit="1" customWidth="1"/>
    <col min="14070" max="14070" width="11.81640625" style="1" bestFit="1" customWidth="1"/>
    <col min="14071" max="14071" width="8.81640625" style="1" bestFit="1" customWidth="1"/>
    <col min="14072" max="14072" width="13.453125" style="1" bestFit="1" customWidth="1"/>
    <col min="14073" max="14073" width="16.81640625" style="1" bestFit="1" customWidth="1"/>
    <col min="14074" max="14074" width="20.26953125" style="1" bestFit="1" customWidth="1"/>
    <col min="14075" max="14075" width="13.1796875" style="1" bestFit="1" customWidth="1"/>
    <col min="14076" max="14076" width="12.26953125" style="1" bestFit="1" customWidth="1"/>
    <col min="14077" max="14077" width="13" style="1" customWidth="1"/>
    <col min="14078" max="14078" width="14.7265625" style="1" customWidth="1"/>
    <col min="14079" max="14321" width="7.7265625" style="1"/>
    <col min="14322" max="14322" width="5.1796875" style="1" bestFit="1" customWidth="1"/>
    <col min="14323" max="14323" width="7.7265625" style="1"/>
    <col min="14324" max="14324" width="5.81640625" style="1" bestFit="1" customWidth="1"/>
    <col min="14325" max="14325" width="6.26953125" style="1" bestFit="1" customWidth="1"/>
    <col min="14326" max="14326" width="11.81640625" style="1" bestFit="1" customWidth="1"/>
    <col min="14327" max="14327" width="8.81640625" style="1" bestFit="1" customWidth="1"/>
    <col min="14328" max="14328" width="13.453125" style="1" bestFit="1" customWidth="1"/>
    <col min="14329" max="14329" width="16.81640625" style="1" bestFit="1" customWidth="1"/>
    <col min="14330" max="14330" width="20.26953125" style="1" bestFit="1" customWidth="1"/>
    <col min="14331" max="14331" width="13.1796875" style="1" bestFit="1" customWidth="1"/>
    <col min="14332" max="14332" width="12.26953125" style="1" bestFit="1" customWidth="1"/>
    <col min="14333" max="14333" width="13" style="1" customWidth="1"/>
    <col min="14334" max="14334" width="14.7265625" style="1" customWidth="1"/>
    <col min="14335" max="14577" width="7.7265625" style="1"/>
    <col min="14578" max="14578" width="5.1796875" style="1" bestFit="1" customWidth="1"/>
    <col min="14579" max="14579" width="7.7265625" style="1"/>
    <col min="14580" max="14580" width="5.81640625" style="1" bestFit="1" customWidth="1"/>
    <col min="14581" max="14581" width="6.26953125" style="1" bestFit="1" customWidth="1"/>
    <col min="14582" max="14582" width="11.81640625" style="1" bestFit="1" customWidth="1"/>
    <col min="14583" max="14583" width="8.81640625" style="1" bestFit="1" customWidth="1"/>
    <col min="14584" max="14584" width="13.453125" style="1" bestFit="1" customWidth="1"/>
    <col min="14585" max="14585" width="16.81640625" style="1" bestFit="1" customWidth="1"/>
    <col min="14586" max="14586" width="20.26953125" style="1" bestFit="1" customWidth="1"/>
    <col min="14587" max="14587" width="13.1796875" style="1" bestFit="1" customWidth="1"/>
    <col min="14588" max="14588" width="12.26953125" style="1" bestFit="1" customWidth="1"/>
    <col min="14589" max="14589" width="13" style="1" customWidth="1"/>
    <col min="14590" max="14590" width="14.7265625" style="1" customWidth="1"/>
    <col min="14591" max="14833" width="7.7265625" style="1"/>
    <col min="14834" max="14834" width="5.1796875" style="1" bestFit="1" customWidth="1"/>
    <col min="14835" max="14835" width="7.7265625" style="1"/>
    <col min="14836" max="14836" width="5.81640625" style="1" bestFit="1" customWidth="1"/>
    <col min="14837" max="14837" width="6.26953125" style="1" bestFit="1" customWidth="1"/>
    <col min="14838" max="14838" width="11.81640625" style="1" bestFit="1" customWidth="1"/>
    <col min="14839" max="14839" width="8.81640625" style="1" bestFit="1" customWidth="1"/>
    <col min="14840" max="14840" width="13.453125" style="1" bestFit="1" customWidth="1"/>
    <col min="14841" max="14841" width="16.81640625" style="1" bestFit="1" customWidth="1"/>
    <col min="14842" max="14842" width="20.26953125" style="1" bestFit="1" customWidth="1"/>
    <col min="14843" max="14843" width="13.1796875" style="1" bestFit="1" customWidth="1"/>
    <col min="14844" max="14844" width="12.26953125" style="1" bestFit="1" customWidth="1"/>
    <col min="14845" max="14845" width="13" style="1" customWidth="1"/>
    <col min="14846" max="14846" width="14.7265625" style="1" customWidth="1"/>
    <col min="14847" max="15089" width="7.7265625" style="1"/>
    <col min="15090" max="15090" width="5.1796875" style="1" bestFit="1" customWidth="1"/>
    <col min="15091" max="15091" width="7.7265625" style="1"/>
    <col min="15092" max="15092" width="5.81640625" style="1" bestFit="1" customWidth="1"/>
    <col min="15093" max="15093" width="6.26953125" style="1" bestFit="1" customWidth="1"/>
    <col min="15094" max="15094" width="11.81640625" style="1" bestFit="1" customWidth="1"/>
    <col min="15095" max="15095" width="8.81640625" style="1" bestFit="1" customWidth="1"/>
    <col min="15096" max="15096" width="13.453125" style="1" bestFit="1" customWidth="1"/>
    <col min="15097" max="15097" width="16.81640625" style="1" bestFit="1" customWidth="1"/>
    <col min="15098" max="15098" width="20.26953125" style="1" bestFit="1" customWidth="1"/>
    <col min="15099" max="15099" width="13.1796875" style="1" bestFit="1" customWidth="1"/>
    <col min="15100" max="15100" width="12.26953125" style="1" bestFit="1" customWidth="1"/>
    <col min="15101" max="15101" width="13" style="1" customWidth="1"/>
    <col min="15102" max="15102" width="14.7265625" style="1" customWidth="1"/>
    <col min="15103" max="15345" width="7.7265625" style="1"/>
    <col min="15346" max="15346" width="5.1796875" style="1" bestFit="1" customWidth="1"/>
    <col min="15347" max="15347" width="7.7265625" style="1"/>
    <col min="15348" max="15348" width="5.81640625" style="1" bestFit="1" customWidth="1"/>
    <col min="15349" max="15349" width="6.26953125" style="1" bestFit="1" customWidth="1"/>
    <col min="15350" max="15350" width="11.81640625" style="1" bestFit="1" customWidth="1"/>
    <col min="15351" max="15351" width="8.81640625" style="1" bestFit="1" customWidth="1"/>
    <col min="15352" max="15352" width="13.453125" style="1" bestFit="1" customWidth="1"/>
    <col min="15353" max="15353" width="16.81640625" style="1" bestFit="1" customWidth="1"/>
    <col min="15354" max="15354" width="20.26953125" style="1" bestFit="1" customWidth="1"/>
    <col min="15355" max="15355" width="13.1796875" style="1" bestFit="1" customWidth="1"/>
    <col min="15356" max="15356" width="12.26953125" style="1" bestFit="1" customWidth="1"/>
    <col min="15357" max="15357" width="13" style="1" customWidth="1"/>
    <col min="15358" max="15358" width="14.7265625" style="1" customWidth="1"/>
    <col min="15359" max="15601" width="7.7265625" style="1"/>
    <col min="15602" max="15602" width="5.1796875" style="1" bestFit="1" customWidth="1"/>
    <col min="15603" max="15603" width="7.7265625" style="1"/>
    <col min="15604" max="15604" width="5.81640625" style="1" bestFit="1" customWidth="1"/>
    <col min="15605" max="15605" width="6.26953125" style="1" bestFit="1" customWidth="1"/>
    <col min="15606" max="15606" width="11.81640625" style="1" bestFit="1" customWidth="1"/>
    <col min="15607" max="15607" width="8.81640625" style="1" bestFit="1" customWidth="1"/>
    <col min="15608" max="15608" width="13.453125" style="1" bestFit="1" customWidth="1"/>
    <col min="15609" max="15609" width="16.81640625" style="1" bestFit="1" customWidth="1"/>
    <col min="15610" max="15610" width="20.26953125" style="1" bestFit="1" customWidth="1"/>
    <col min="15611" max="15611" width="13.1796875" style="1" bestFit="1" customWidth="1"/>
    <col min="15612" max="15612" width="12.26953125" style="1" bestFit="1" customWidth="1"/>
    <col min="15613" max="15613" width="13" style="1" customWidth="1"/>
    <col min="15614" max="15614" width="14.7265625" style="1" customWidth="1"/>
    <col min="15615" max="15857" width="7.7265625" style="1"/>
    <col min="15858" max="15858" width="5.1796875" style="1" bestFit="1" customWidth="1"/>
    <col min="15859" max="15859" width="7.7265625" style="1"/>
    <col min="15860" max="15860" width="5.81640625" style="1" bestFit="1" customWidth="1"/>
    <col min="15861" max="15861" width="6.26953125" style="1" bestFit="1" customWidth="1"/>
    <col min="15862" max="15862" width="11.81640625" style="1" bestFit="1" customWidth="1"/>
    <col min="15863" max="15863" width="8.81640625" style="1" bestFit="1" customWidth="1"/>
    <col min="15864" max="15864" width="13.453125" style="1" bestFit="1" customWidth="1"/>
    <col min="15865" max="15865" width="16.81640625" style="1" bestFit="1" customWidth="1"/>
    <col min="15866" max="15866" width="20.26953125" style="1" bestFit="1" customWidth="1"/>
    <col min="15867" max="15867" width="13.1796875" style="1" bestFit="1" customWidth="1"/>
    <col min="15868" max="15868" width="12.26953125" style="1" bestFit="1" customWidth="1"/>
    <col min="15869" max="15869" width="13" style="1" customWidth="1"/>
    <col min="15870" max="15870" width="14.7265625" style="1" customWidth="1"/>
    <col min="15871" max="16113" width="7.7265625" style="1"/>
    <col min="16114" max="16114" width="5.1796875" style="1" bestFit="1" customWidth="1"/>
    <col min="16115" max="16115" width="7.7265625" style="1"/>
    <col min="16116" max="16116" width="5.81640625" style="1" bestFit="1" customWidth="1"/>
    <col min="16117" max="16117" width="6.26953125" style="1" bestFit="1" customWidth="1"/>
    <col min="16118" max="16118" width="11.81640625" style="1" bestFit="1" customWidth="1"/>
    <col min="16119" max="16119" width="8.81640625" style="1" bestFit="1" customWidth="1"/>
    <col min="16120" max="16120" width="13.453125" style="1" bestFit="1" customWidth="1"/>
    <col min="16121" max="16121" width="16.81640625" style="1" bestFit="1" customWidth="1"/>
    <col min="16122" max="16122" width="20.26953125" style="1" bestFit="1" customWidth="1"/>
    <col min="16123" max="16123" width="13.1796875" style="1" bestFit="1" customWidth="1"/>
    <col min="16124" max="16124" width="12.26953125" style="1" bestFit="1" customWidth="1"/>
    <col min="16125" max="16125" width="13" style="1" customWidth="1"/>
    <col min="16126" max="16126" width="14.7265625" style="1" customWidth="1"/>
    <col min="16127" max="16384" width="7.7265625" style="1"/>
  </cols>
  <sheetData>
    <row r="1" spans="1:15" ht="30" customHeight="1" thickTop="1" thickBot="1" x14ac:dyDescent="0.4">
      <c r="A1" s="20" t="s">
        <v>96</v>
      </c>
      <c r="B1" s="20" t="s">
        <v>153</v>
      </c>
      <c r="C1" s="20" t="s">
        <v>154</v>
      </c>
      <c r="D1" s="20" t="s">
        <v>82</v>
      </c>
      <c r="E1" s="20" t="s">
        <v>155</v>
      </c>
      <c r="F1" s="20" t="s">
        <v>156</v>
      </c>
      <c r="G1" s="20" t="s">
        <v>157</v>
      </c>
      <c r="H1" s="20" t="s">
        <v>158</v>
      </c>
      <c r="I1" s="20" t="s">
        <v>159</v>
      </c>
      <c r="J1" s="20" t="s">
        <v>65</v>
      </c>
      <c r="K1" s="20" t="s">
        <v>160</v>
      </c>
      <c r="L1" s="20" t="s">
        <v>197</v>
      </c>
      <c r="M1" s="20" t="s">
        <v>200</v>
      </c>
      <c r="N1" s="20" t="s">
        <v>66</v>
      </c>
      <c r="O1" s="20" t="s">
        <v>201</v>
      </c>
    </row>
    <row r="2" spans="1:15" ht="15" customHeight="1" thickTop="1" x14ac:dyDescent="0.35">
      <c r="A2" s="1" t="s">
        <v>97</v>
      </c>
      <c r="B2" s="1" t="s">
        <v>161</v>
      </c>
      <c r="C2" s="1" t="s">
        <v>162</v>
      </c>
      <c r="D2" s="1" t="s">
        <v>163</v>
      </c>
      <c r="E2" s="34">
        <v>1</v>
      </c>
      <c r="F2" s="1" t="s">
        <v>164</v>
      </c>
      <c r="G2" s="34">
        <v>1</v>
      </c>
      <c r="H2" s="1">
        <v>25</v>
      </c>
      <c r="I2" s="1">
        <v>28</v>
      </c>
      <c r="J2" s="28">
        <v>0.25</v>
      </c>
      <c r="K2" s="1">
        <v>20</v>
      </c>
      <c r="L2" s="27">
        <v>0.25</v>
      </c>
      <c r="M2" s="28">
        <v>7</v>
      </c>
      <c r="N2" s="28">
        <v>9.2031818181818181</v>
      </c>
      <c r="O2" s="28">
        <f>(L2*100)/M2</f>
        <v>3.5714285714285716</v>
      </c>
    </row>
    <row r="3" spans="1:15" ht="15" customHeight="1" x14ac:dyDescent="0.35">
      <c r="A3" s="1" t="s">
        <v>98</v>
      </c>
      <c r="B3" s="1" t="s">
        <v>161</v>
      </c>
      <c r="C3" s="1" t="s">
        <v>162</v>
      </c>
      <c r="D3" s="1" t="s">
        <v>163</v>
      </c>
      <c r="E3" s="34">
        <v>1</v>
      </c>
      <c r="F3" s="1" t="s">
        <v>164</v>
      </c>
      <c r="G3" s="34">
        <v>1</v>
      </c>
      <c r="H3" s="1">
        <v>45</v>
      </c>
      <c r="I3" s="1">
        <v>48</v>
      </c>
      <c r="J3" s="28">
        <v>0.55000000000000004</v>
      </c>
      <c r="K3" s="1">
        <v>20</v>
      </c>
      <c r="L3" s="27">
        <v>0.55000000000000004</v>
      </c>
      <c r="M3" s="28">
        <v>8.3000000000000007</v>
      </c>
      <c r="N3" s="28">
        <v>9.1321818181818184</v>
      </c>
      <c r="O3" s="28">
        <f t="shared" ref="O3:O66" si="0">(L3*100)/M3</f>
        <v>6.6265060240963862</v>
      </c>
    </row>
    <row r="4" spans="1:15" ht="15" customHeight="1" x14ac:dyDescent="0.35">
      <c r="A4" s="1" t="s">
        <v>99</v>
      </c>
      <c r="B4" s="1" t="s">
        <v>161</v>
      </c>
      <c r="C4" s="1" t="s">
        <v>162</v>
      </c>
      <c r="D4" s="1" t="s">
        <v>163</v>
      </c>
      <c r="E4" s="34">
        <v>1</v>
      </c>
      <c r="F4" s="1" t="s">
        <v>164</v>
      </c>
      <c r="G4" s="34">
        <v>1</v>
      </c>
      <c r="H4" s="1">
        <v>60</v>
      </c>
      <c r="I4" s="1">
        <v>63</v>
      </c>
      <c r="J4" s="28">
        <v>0.85</v>
      </c>
      <c r="K4" s="1">
        <v>20</v>
      </c>
      <c r="L4" s="27">
        <v>0.85</v>
      </c>
      <c r="M4" s="28">
        <v>9.33</v>
      </c>
      <c r="N4" s="28">
        <v>9.9881818181818183</v>
      </c>
      <c r="O4" s="28">
        <f t="shared" si="0"/>
        <v>9.110396570203644</v>
      </c>
    </row>
    <row r="5" spans="1:15" ht="15" customHeight="1" x14ac:dyDescent="0.35">
      <c r="A5" s="1" t="s">
        <v>100</v>
      </c>
      <c r="B5" s="1" t="s">
        <v>161</v>
      </c>
      <c r="C5" s="1" t="s">
        <v>162</v>
      </c>
      <c r="D5" s="1" t="s">
        <v>163</v>
      </c>
      <c r="E5" s="34">
        <v>1</v>
      </c>
      <c r="F5" s="1" t="s">
        <v>164</v>
      </c>
      <c r="G5" s="34">
        <v>1</v>
      </c>
      <c r="H5" s="1">
        <v>70</v>
      </c>
      <c r="I5" s="1">
        <v>73</v>
      </c>
      <c r="J5" s="28">
        <v>0.95</v>
      </c>
      <c r="K5" s="1">
        <v>20</v>
      </c>
      <c r="L5" s="27">
        <v>0.95</v>
      </c>
      <c r="M5" s="28">
        <v>9.6</v>
      </c>
      <c r="N5" s="28">
        <v>10.008181818181818</v>
      </c>
      <c r="O5" s="28">
        <f t="shared" si="0"/>
        <v>9.8958333333333339</v>
      </c>
    </row>
    <row r="6" spans="1:15" ht="15" customHeight="1" x14ac:dyDescent="0.35">
      <c r="A6" s="1" t="s">
        <v>101</v>
      </c>
      <c r="B6" s="1" t="s">
        <v>161</v>
      </c>
      <c r="C6" s="1" t="s">
        <v>162</v>
      </c>
      <c r="D6" s="1" t="s">
        <v>163</v>
      </c>
      <c r="E6" s="34">
        <v>1</v>
      </c>
      <c r="F6" s="1" t="s">
        <v>164</v>
      </c>
      <c r="G6" s="34">
        <v>1</v>
      </c>
      <c r="H6" s="1">
        <v>115</v>
      </c>
      <c r="I6" s="1">
        <v>118</v>
      </c>
      <c r="J6" s="28">
        <v>1</v>
      </c>
      <c r="K6" s="1">
        <v>20</v>
      </c>
      <c r="L6" s="27">
        <v>1</v>
      </c>
      <c r="M6" s="28">
        <v>9.8000000000000007</v>
      </c>
      <c r="N6" s="28">
        <v>9.6871818181818181</v>
      </c>
      <c r="O6" s="28">
        <f t="shared" si="0"/>
        <v>10.204081632653061</v>
      </c>
    </row>
    <row r="7" spans="1:15" ht="15" customHeight="1" x14ac:dyDescent="0.35">
      <c r="A7" s="1" t="s">
        <v>102</v>
      </c>
      <c r="B7" s="1" t="s">
        <v>161</v>
      </c>
      <c r="C7" s="1" t="s">
        <v>162</v>
      </c>
      <c r="D7" s="1" t="s">
        <v>163</v>
      </c>
      <c r="E7" s="34">
        <v>1</v>
      </c>
      <c r="F7" s="1" t="s">
        <v>164</v>
      </c>
      <c r="G7" s="34">
        <v>2</v>
      </c>
      <c r="H7" s="1">
        <v>15</v>
      </c>
      <c r="I7" s="1">
        <v>18</v>
      </c>
      <c r="J7" s="28">
        <v>1.65</v>
      </c>
      <c r="K7" s="1">
        <v>20</v>
      </c>
      <c r="L7" s="27">
        <v>2.4</v>
      </c>
      <c r="M7" s="28">
        <v>16.850000000000001</v>
      </c>
      <c r="N7" s="28">
        <v>5.9151818181818188</v>
      </c>
      <c r="O7" s="28">
        <f t="shared" si="0"/>
        <v>14.243323442136496</v>
      </c>
    </row>
    <row r="8" spans="1:15" ht="15" customHeight="1" x14ac:dyDescent="0.35">
      <c r="A8" s="1" t="s">
        <v>103</v>
      </c>
      <c r="B8" s="1" t="s">
        <v>161</v>
      </c>
      <c r="C8" s="1" t="s">
        <v>162</v>
      </c>
      <c r="D8" s="1" t="s">
        <v>163</v>
      </c>
      <c r="E8" s="34">
        <v>1</v>
      </c>
      <c r="F8" s="1" t="s">
        <v>164</v>
      </c>
      <c r="G8" s="34">
        <v>2</v>
      </c>
      <c r="H8" s="1">
        <v>65</v>
      </c>
      <c r="I8" s="1">
        <v>68</v>
      </c>
      <c r="J8" s="28">
        <v>2.15</v>
      </c>
      <c r="K8" s="1">
        <v>20</v>
      </c>
      <c r="L8" s="27">
        <v>3</v>
      </c>
      <c r="M8" s="28">
        <v>20.66</v>
      </c>
      <c r="N8" s="28">
        <v>5.910181818181818</v>
      </c>
      <c r="O8" s="28">
        <f t="shared" si="0"/>
        <v>14.52081316553727</v>
      </c>
    </row>
    <row r="9" spans="1:15" ht="15" customHeight="1" x14ac:dyDescent="0.35">
      <c r="A9" s="1" t="s">
        <v>104</v>
      </c>
      <c r="B9" s="1" t="s">
        <v>161</v>
      </c>
      <c r="C9" s="1" t="s">
        <v>162</v>
      </c>
      <c r="D9" s="1" t="s">
        <v>163</v>
      </c>
      <c r="E9" s="34">
        <v>1</v>
      </c>
      <c r="F9" s="1" t="s">
        <v>164</v>
      </c>
      <c r="G9" s="34">
        <v>2</v>
      </c>
      <c r="H9" s="1">
        <v>115</v>
      </c>
      <c r="I9" s="1">
        <v>118</v>
      </c>
      <c r="J9" s="28">
        <v>2.25</v>
      </c>
      <c r="K9" s="1">
        <v>20</v>
      </c>
      <c r="L9" s="27">
        <v>3.14</v>
      </c>
      <c r="M9" s="28">
        <v>21</v>
      </c>
      <c r="N9" s="28">
        <v>6.4531818181818181</v>
      </c>
      <c r="O9" s="28">
        <f t="shared" si="0"/>
        <v>14.952380952380953</v>
      </c>
    </row>
    <row r="10" spans="1:15" ht="15" customHeight="1" x14ac:dyDescent="0.35">
      <c r="A10" s="1" t="s">
        <v>105</v>
      </c>
      <c r="B10" s="1" t="s">
        <v>161</v>
      </c>
      <c r="C10" s="1" t="s">
        <v>162</v>
      </c>
      <c r="D10" s="1" t="s">
        <v>163</v>
      </c>
      <c r="E10" s="34">
        <v>1</v>
      </c>
      <c r="F10" s="1" t="s">
        <v>164</v>
      </c>
      <c r="G10" s="34">
        <v>2</v>
      </c>
      <c r="H10" s="1">
        <v>135</v>
      </c>
      <c r="I10" s="1">
        <v>138</v>
      </c>
      <c r="J10" s="28">
        <v>2.35</v>
      </c>
      <c r="K10" s="1">
        <v>20</v>
      </c>
      <c r="L10" s="27">
        <v>3.26</v>
      </c>
      <c r="M10" s="28">
        <v>21.76</v>
      </c>
      <c r="N10" s="28">
        <v>8.5251818181818191</v>
      </c>
      <c r="O10" s="28">
        <f t="shared" si="0"/>
        <v>14.981617647058822</v>
      </c>
    </row>
    <row r="11" spans="1:15" ht="15" customHeight="1" x14ac:dyDescent="0.35">
      <c r="A11" s="1" t="s">
        <v>106</v>
      </c>
      <c r="B11" s="1" t="s">
        <v>161</v>
      </c>
      <c r="C11" s="1" t="s">
        <v>162</v>
      </c>
      <c r="D11" s="1" t="s">
        <v>163</v>
      </c>
      <c r="E11" s="34">
        <v>1</v>
      </c>
      <c r="F11" s="1" t="s">
        <v>164</v>
      </c>
      <c r="G11" s="34">
        <v>3</v>
      </c>
      <c r="H11" s="1">
        <v>5</v>
      </c>
      <c r="I11" s="1">
        <v>8</v>
      </c>
      <c r="J11" s="28">
        <v>2.75</v>
      </c>
      <c r="K11" s="1">
        <v>20</v>
      </c>
      <c r="L11" s="27">
        <v>3.75</v>
      </c>
      <c r="M11" s="28">
        <v>25.4</v>
      </c>
      <c r="N11" s="28">
        <v>7.2331818181818184</v>
      </c>
      <c r="O11" s="28">
        <f t="shared" si="0"/>
        <v>14.763779527559056</v>
      </c>
    </row>
    <row r="12" spans="1:15" ht="15" customHeight="1" x14ac:dyDescent="0.35">
      <c r="A12" s="1" t="s">
        <v>107</v>
      </c>
      <c r="B12" s="1" t="s">
        <v>161</v>
      </c>
      <c r="C12" s="1" t="s">
        <v>162</v>
      </c>
      <c r="D12" s="1" t="s">
        <v>163</v>
      </c>
      <c r="E12" s="34">
        <v>1</v>
      </c>
      <c r="F12" s="1" t="s">
        <v>164</v>
      </c>
      <c r="G12" s="34">
        <v>3</v>
      </c>
      <c r="H12" s="1">
        <v>25</v>
      </c>
      <c r="I12" s="1">
        <v>28</v>
      </c>
      <c r="J12" s="28">
        <v>3.15</v>
      </c>
      <c r="K12" s="1">
        <v>20</v>
      </c>
      <c r="L12" s="27">
        <v>4.07</v>
      </c>
      <c r="M12" s="28">
        <v>29.4</v>
      </c>
      <c r="N12" s="28">
        <v>7.7281818181818185</v>
      </c>
      <c r="O12" s="28">
        <f t="shared" si="0"/>
        <v>13.843537414965986</v>
      </c>
    </row>
    <row r="13" spans="1:15" ht="15" customHeight="1" x14ac:dyDescent="0.35">
      <c r="A13" s="1" t="s">
        <v>108</v>
      </c>
      <c r="B13" s="1" t="s">
        <v>161</v>
      </c>
      <c r="C13" s="1" t="s">
        <v>162</v>
      </c>
      <c r="D13" s="1" t="s">
        <v>163</v>
      </c>
      <c r="E13" s="34">
        <v>1</v>
      </c>
      <c r="F13" s="1" t="s">
        <v>164</v>
      </c>
      <c r="G13" s="34">
        <v>3</v>
      </c>
      <c r="H13" s="1">
        <v>55</v>
      </c>
      <c r="I13" s="1">
        <v>58</v>
      </c>
      <c r="J13" s="28">
        <v>3.35</v>
      </c>
      <c r="K13" s="1">
        <v>20</v>
      </c>
      <c r="L13" s="27">
        <v>4.2300000000000004</v>
      </c>
      <c r="M13" s="28">
        <v>32.1</v>
      </c>
      <c r="N13" s="28">
        <v>7.2411818181818184</v>
      </c>
      <c r="O13" s="28">
        <f t="shared" si="0"/>
        <v>13.177570093457945</v>
      </c>
    </row>
    <row r="14" spans="1:15" ht="15" customHeight="1" x14ac:dyDescent="0.35">
      <c r="A14" s="1" t="s">
        <v>109</v>
      </c>
      <c r="B14" s="1" t="s">
        <v>161</v>
      </c>
      <c r="C14" s="1" t="s">
        <v>162</v>
      </c>
      <c r="D14" s="1" t="s">
        <v>163</v>
      </c>
      <c r="E14" s="34">
        <v>1</v>
      </c>
      <c r="F14" s="1" t="s">
        <v>164</v>
      </c>
      <c r="G14" s="34">
        <v>3</v>
      </c>
      <c r="H14" s="1">
        <v>75</v>
      </c>
      <c r="I14" s="1">
        <v>78</v>
      </c>
      <c r="J14" s="28">
        <v>3.45</v>
      </c>
      <c r="K14" s="1">
        <v>20</v>
      </c>
      <c r="L14" s="27">
        <v>4.3099999999999996</v>
      </c>
      <c r="M14" s="28">
        <v>33</v>
      </c>
      <c r="N14" s="28">
        <v>6.9451818181818181</v>
      </c>
      <c r="O14" s="28">
        <f t="shared" si="0"/>
        <v>13.060606060606059</v>
      </c>
    </row>
    <row r="15" spans="1:15" ht="15" customHeight="1" x14ac:dyDescent="0.35">
      <c r="A15" s="1" t="s">
        <v>110</v>
      </c>
      <c r="B15" s="1" t="s">
        <v>161</v>
      </c>
      <c r="C15" s="1" t="s">
        <v>162</v>
      </c>
      <c r="D15" s="1" t="s">
        <v>163</v>
      </c>
      <c r="E15" s="34">
        <v>1</v>
      </c>
      <c r="F15" s="1" t="s">
        <v>164</v>
      </c>
      <c r="G15" s="34">
        <v>3</v>
      </c>
      <c r="H15" s="1">
        <v>105</v>
      </c>
      <c r="I15" s="1">
        <v>108</v>
      </c>
      <c r="J15" s="28">
        <v>3.55</v>
      </c>
      <c r="K15" s="1">
        <v>20</v>
      </c>
      <c r="L15" s="27">
        <v>4.3899999999999997</v>
      </c>
      <c r="M15" s="28">
        <v>33.549999999999997</v>
      </c>
      <c r="N15" s="28">
        <v>6.2581818181818187</v>
      </c>
      <c r="O15" s="28">
        <f t="shared" si="0"/>
        <v>13.084947839046199</v>
      </c>
    </row>
    <row r="16" spans="1:15" ht="15" customHeight="1" x14ac:dyDescent="0.35">
      <c r="A16" s="1" t="s">
        <v>111</v>
      </c>
      <c r="B16" s="1" t="s">
        <v>161</v>
      </c>
      <c r="C16" s="1" t="s">
        <v>162</v>
      </c>
      <c r="D16" s="1" t="s">
        <v>163</v>
      </c>
      <c r="E16" s="34">
        <v>1</v>
      </c>
      <c r="F16" s="1" t="s">
        <v>164</v>
      </c>
      <c r="G16" s="34">
        <v>3</v>
      </c>
      <c r="H16" s="1">
        <v>135</v>
      </c>
      <c r="I16" s="1">
        <v>138</v>
      </c>
      <c r="J16" s="28">
        <v>3.65</v>
      </c>
      <c r="K16" s="1">
        <v>20</v>
      </c>
      <c r="L16" s="27">
        <v>4.47</v>
      </c>
      <c r="M16" s="28">
        <v>34.840000000000003</v>
      </c>
      <c r="N16" s="28">
        <v>6.0041818181818183</v>
      </c>
      <c r="O16" s="28">
        <f t="shared" si="0"/>
        <v>12.8300803673938</v>
      </c>
    </row>
    <row r="17" spans="1:15" ht="15" customHeight="1" x14ac:dyDescent="0.35">
      <c r="A17" s="1" t="s">
        <v>112</v>
      </c>
      <c r="B17" s="1" t="s">
        <v>161</v>
      </c>
      <c r="C17" s="1" t="s">
        <v>162</v>
      </c>
      <c r="D17" s="1" t="s">
        <v>163</v>
      </c>
      <c r="E17" s="34">
        <v>1</v>
      </c>
      <c r="F17" s="1" t="s">
        <v>164</v>
      </c>
      <c r="G17" s="34">
        <v>4</v>
      </c>
      <c r="H17" s="1">
        <v>15</v>
      </c>
      <c r="I17" s="1">
        <v>18</v>
      </c>
      <c r="J17" s="28">
        <v>4</v>
      </c>
      <c r="K17" s="1">
        <v>20</v>
      </c>
      <c r="L17" s="27">
        <v>4.76</v>
      </c>
      <c r="M17" s="28">
        <v>38.83</v>
      </c>
      <c r="N17" s="28">
        <v>8.0961818181818188</v>
      </c>
      <c r="O17" s="28">
        <f t="shared" si="0"/>
        <v>12.258562966778264</v>
      </c>
    </row>
    <row r="18" spans="1:15" ht="15" customHeight="1" x14ac:dyDescent="0.35">
      <c r="A18" s="1" t="s">
        <v>113</v>
      </c>
      <c r="B18" s="1" t="s">
        <v>161</v>
      </c>
      <c r="C18" s="1" t="s">
        <v>162</v>
      </c>
      <c r="D18" s="1" t="s">
        <v>163</v>
      </c>
      <c r="E18" s="34">
        <v>1</v>
      </c>
      <c r="F18" s="1" t="s">
        <v>164</v>
      </c>
      <c r="G18" s="34">
        <v>4</v>
      </c>
      <c r="H18" s="1">
        <v>40</v>
      </c>
      <c r="I18" s="1">
        <v>43</v>
      </c>
      <c r="J18" s="28">
        <v>4.25</v>
      </c>
      <c r="K18" s="1">
        <v>20</v>
      </c>
      <c r="L18" s="27">
        <v>4.96</v>
      </c>
      <c r="M18" s="28">
        <v>41.44</v>
      </c>
      <c r="N18" s="28">
        <v>7.7051818181818188</v>
      </c>
      <c r="O18" s="28">
        <f t="shared" si="0"/>
        <v>11.969111969111969</v>
      </c>
    </row>
    <row r="19" spans="1:15" ht="15" customHeight="1" x14ac:dyDescent="0.35">
      <c r="A19" s="1" t="s">
        <v>114</v>
      </c>
      <c r="B19" s="1" t="s">
        <v>161</v>
      </c>
      <c r="C19" s="1" t="s">
        <v>162</v>
      </c>
      <c r="D19" s="1" t="s">
        <v>163</v>
      </c>
      <c r="E19" s="34">
        <v>1</v>
      </c>
      <c r="F19" s="1" t="s">
        <v>164</v>
      </c>
      <c r="G19" s="34">
        <v>4</v>
      </c>
      <c r="H19" s="1">
        <v>55</v>
      </c>
      <c r="I19" s="1">
        <v>58</v>
      </c>
      <c r="J19" s="28">
        <v>4.6500000000000004</v>
      </c>
      <c r="K19" s="1">
        <v>20</v>
      </c>
      <c r="L19" s="27">
        <v>5.3</v>
      </c>
      <c r="M19" s="28">
        <v>44.5</v>
      </c>
      <c r="N19" s="28">
        <v>8.3961818181818177</v>
      </c>
      <c r="O19" s="28">
        <f t="shared" si="0"/>
        <v>11.910112359550562</v>
      </c>
    </row>
    <row r="20" spans="1:15" ht="15" customHeight="1" x14ac:dyDescent="0.35">
      <c r="A20" s="1" t="s">
        <v>115</v>
      </c>
      <c r="B20" s="1" t="s">
        <v>161</v>
      </c>
      <c r="C20" s="1" t="s">
        <v>162</v>
      </c>
      <c r="D20" s="1" t="s">
        <v>163</v>
      </c>
      <c r="E20" s="34">
        <v>1</v>
      </c>
      <c r="F20" s="1" t="s">
        <v>164</v>
      </c>
      <c r="G20" s="34">
        <v>4</v>
      </c>
      <c r="H20" s="1">
        <v>65</v>
      </c>
      <c r="I20" s="1">
        <v>68</v>
      </c>
      <c r="J20" s="28">
        <v>4.75</v>
      </c>
      <c r="K20" s="1">
        <v>20</v>
      </c>
      <c r="L20" s="27">
        <v>5.4</v>
      </c>
      <c r="M20" s="28">
        <v>46.6</v>
      </c>
      <c r="N20" s="28">
        <v>8.4211818181818181</v>
      </c>
      <c r="O20" s="28">
        <f t="shared" si="0"/>
        <v>11.587982832618025</v>
      </c>
    </row>
    <row r="21" spans="1:15" ht="15" customHeight="1" x14ac:dyDescent="0.35">
      <c r="A21" s="1" t="s">
        <v>116</v>
      </c>
      <c r="B21" s="1" t="s">
        <v>161</v>
      </c>
      <c r="C21" s="1" t="s">
        <v>162</v>
      </c>
      <c r="D21" s="1" t="s">
        <v>163</v>
      </c>
      <c r="E21" s="34">
        <v>1</v>
      </c>
      <c r="F21" s="1" t="s">
        <v>164</v>
      </c>
      <c r="G21" s="34">
        <v>4</v>
      </c>
      <c r="H21" s="1">
        <v>80</v>
      </c>
      <c r="I21" s="1">
        <v>83</v>
      </c>
      <c r="J21" s="28">
        <v>4.95</v>
      </c>
      <c r="K21" s="1">
        <v>20</v>
      </c>
      <c r="L21" s="27">
        <v>5.6</v>
      </c>
      <c r="M21" s="28">
        <v>48</v>
      </c>
      <c r="N21" s="28">
        <v>7.8231818181818182</v>
      </c>
      <c r="O21" s="28">
        <f t="shared" si="0"/>
        <v>11.666666666666666</v>
      </c>
    </row>
    <row r="22" spans="1:15" ht="15" customHeight="1" x14ac:dyDescent="0.35">
      <c r="A22" s="1" t="s">
        <v>117</v>
      </c>
      <c r="B22" s="1" t="s">
        <v>161</v>
      </c>
      <c r="C22" s="1" t="s">
        <v>162</v>
      </c>
      <c r="D22" s="1" t="s">
        <v>163</v>
      </c>
      <c r="E22" s="34">
        <v>1</v>
      </c>
      <c r="F22" s="1" t="s">
        <v>164</v>
      </c>
      <c r="G22" s="34">
        <v>4</v>
      </c>
      <c r="H22" s="1">
        <v>95</v>
      </c>
      <c r="I22" s="1">
        <v>98</v>
      </c>
      <c r="J22" s="28">
        <v>5.05</v>
      </c>
      <c r="K22" s="1">
        <v>20</v>
      </c>
      <c r="L22" s="27">
        <v>5.7</v>
      </c>
      <c r="M22" s="28">
        <v>48.8</v>
      </c>
      <c r="N22" s="28">
        <v>7.5981818181818186</v>
      </c>
      <c r="O22" s="28">
        <f t="shared" si="0"/>
        <v>11.68032786885246</v>
      </c>
    </row>
    <row r="23" spans="1:15" ht="15" customHeight="1" x14ac:dyDescent="0.35">
      <c r="A23" s="1" t="s">
        <v>118</v>
      </c>
      <c r="B23" s="1" t="s">
        <v>161</v>
      </c>
      <c r="C23" s="1" t="s">
        <v>162</v>
      </c>
      <c r="D23" s="1" t="s">
        <v>163</v>
      </c>
      <c r="E23" s="34">
        <v>1</v>
      </c>
      <c r="F23" s="1" t="s">
        <v>164</v>
      </c>
      <c r="G23" s="34">
        <v>4</v>
      </c>
      <c r="H23" s="1">
        <v>110</v>
      </c>
      <c r="I23" s="1">
        <v>113</v>
      </c>
      <c r="J23" s="28">
        <v>5.15</v>
      </c>
      <c r="K23" s="1">
        <v>20</v>
      </c>
      <c r="L23" s="27">
        <v>5.8</v>
      </c>
      <c r="M23" s="28">
        <v>49.7</v>
      </c>
      <c r="N23" s="28">
        <v>7.2641818181818181</v>
      </c>
      <c r="O23" s="28">
        <f t="shared" si="0"/>
        <v>11.670020120724345</v>
      </c>
    </row>
    <row r="24" spans="1:15" ht="15" customHeight="1" x14ac:dyDescent="0.35">
      <c r="A24" s="1" t="s">
        <v>175</v>
      </c>
      <c r="B24" s="1" t="s">
        <v>161</v>
      </c>
      <c r="C24" s="1" t="s">
        <v>162</v>
      </c>
      <c r="D24" s="1" t="s">
        <v>163</v>
      </c>
      <c r="E24" s="34">
        <v>1</v>
      </c>
      <c r="F24" s="1" t="s">
        <v>164</v>
      </c>
      <c r="G24" s="34">
        <v>4</v>
      </c>
      <c r="H24" s="1">
        <v>125</v>
      </c>
      <c r="I24" s="1">
        <v>128</v>
      </c>
      <c r="J24" s="28">
        <v>5.25</v>
      </c>
      <c r="K24" s="1">
        <v>20</v>
      </c>
      <c r="L24" s="27">
        <v>5.9</v>
      </c>
      <c r="M24" s="28">
        <v>50.7</v>
      </c>
      <c r="N24" s="28"/>
      <c r="O24" s="28">
        <f t="shared" si="0"/>
        <v>11.637080867850099</v>
      </c>
    </row>
    <row r="25" spans="1:15" ht="15" customHeight="1" x14ac:dyDescent="0.35">
      <c r="A25" s="1" t="s">
        <v>119</v>
      </c>
      <c r="B25" s="1" t="s">
        <v>161</v>
      </c>
      <c r="C25" s="1" t="s">
        <v>162</v>
      </c>
      <c r="D25" s="1" t="s">
        <v>163</v>
      </c>
      <c r="E25" s="34">
        <v>1</v>
      </c>
      <c r="F25" s="1" t="s">
        <v>164</v>
      </c>
      <c r="G25" s="34">
        <v>4</v>
      </c>
      <c r="H25" s="1">
        <v>140</v>
      </c>
      <c r="I25" s="1">
        <v>143</v>
      </c>
      <c r="J25" s="28">
        <v>5.3</v>
      </c>
      <c r="K25" s="1">
        <v>20</v>
      </c>
      <c r="L25" s="27">
        <v>5.95</v>
      </c>
      <c r="M25" s="28">
        <v>50.8</v>
      </c>
      <c r="N25" s="28">
        <v>7.4041818181818186</v>
      </c>
      <c r="O25" s="28">
        <f t="shared" si="0"/>
        <v>11.712598425196852</v>
      </c>
    </row>
    <row r="26" spans="1:15" ht="15" customHeight="1" x14ac:dyDescent="0.35">
      <c r="A26" s="1" t="s">
        <v>120</v>
      </c>
      <c r="B26" s="1" t="s">
        <v>161</v>
      </c>
      <c r="C26" s="1" t="s">
        <v>162</v>
      </c>
      <c r="D26" s="1" t="s">
        <v>163</v>
      </c>
      <c r="E26" s="34">
        <v>1</v>
      </c>
      <c r="F26" s="1" t="s">
        <v>164</v>
      </c>
      <c r="G26" s="34">
        <v>5</v>
      </c>
      <c r="H26" s="1">
        <v>5</v>
      </c>
      <c r="I26" s="1">
        <v>8</v>
      </c>
      <c r="J26" s="28">
        <v>5.4</v>
      </c>
      <c r="K26" s="1">
        <v>20</v>
      </c>
      <c r="L26" s="27">
        <v>6</v>
      </c>
      <c r="M26" s="28">
        <v>51.7</v>
      </c>
      <c r="N26" s="28">
        <v>8.2441818181818185</v>
      </c>
      <c r="O26" s="28">
        <f t="shared" si="0"/>
        <v>11.605415860735009</v>
      </c>
    </row>
    <row r="27" spans="1:15" ht="15" customHeight="1" x14ac:dyDescent="0.35">
      <c r="A27" s="1" t="s">
        <v>176</v>
      </c>
      <c r="B27" s="1" t="s">
        <v>161</v>
      </c>
      <c r="C27" s="1" t="s">
        <v>162</v>
      </c>
      <c r="D27" s="1" t="s">
        <v>163</v>
      </c>
      <c r="E27" s="34">
        <v>1</v>
      </c>
      <c r="F27" s="1" t="s">
        <v>164</v>
      </c>
      <c r="G27" s="34">
        <v>5</v>
      </c>
      <c r="H27" s="1">
        <v>20</v>
      </c>
      <c r="I27" s="1">
        <v>23</v>
      </c>
      <c r="J27" s="28">
        <v>5.5</v>
      </c>
      <c r="K27" s="1">
        <v>20</v>
      </c>
      <c r="L27" s="27">
        <v>6.1</v>
      </c>
      <c r="M27" s="28">
        <v>53.3</v>
      </c>
      <c r="N27" s="28">
        <v>7.7511818181818182</v>
      </c>
      <c r="O27" s="28">
        <f t="shared" si="0"/>
        <v>11.444652908067543</v>
      </c>
    </row>
    <row r="28" spans="1:15" ht="15" customHeight="1" x14ac:dyDescent="0.35">
      <c r="A28" s="1" t="s">
        <v>121</v>
      </c>
      <c r="B28" s="1" t="s">
        <v>161</v>
      </c>
      <c r="C28" s="1" t="s">
        <v>162</v>
      </c>
      <c r="D28" s="1" t="s">
        <v>165</v>
      </c>
      <c r="E28" s="34">
        <v>2</v>
      </c>
      <c r="F28" s="1" t="s">
        <v>164</v>
      </c>
      <c r="G28" s="34">
        <v>1</v>
      </c>
      <c r="H28" s="1">
        <v>73</v>
      </c>
      <c r="I28" s="1">
        <v>76</v>
      </c>
      <c r="J28" s="28">
        <v>6</v>
      </c>
      <c r="K28" s="1">
        <v>20</v>
      </c>
      <c r="L28" s="27">
        <v>6.8</v>
      </c>
      <c r="M28" s="28">
        <v>63.1</v>
      </c>
      <c r="N28" s="28">
        <v>6.0171818181818182</v>
      </c>
      <c r="O28" s="28">
        <f t="shared" si="0"/>
        <v>10.776545166402535</v>
      </c>
    </row>
    <row r="29" spans="1:15" ht="15" customHeight="1" x14ac:dyDescent="0.35">
      <c r="A29" s="1" t="s">
        <v>177</v>
      </c>
      <c r="B29" s="1" t="s">
        <v>161</v>
      </c>
      <c r="C29" s="1" t="s">
        <v>162</v>
      </c>
      <c r="D29" s="1" t="s">
        <v>165</v>
      </c>
      <c r="E29" s="34">
        <v>2</v>
      </c>
      <c r="F29" s="1" t="s">
        <v>164</v>
      </c>
      <c r="G29" s="34">
        <v>1</v>
      </c>
      <c r="H29" s="1">
        <v>83</v>
      </c>
      <c r="I29" s="1">
        <v>86</v>
      </c>
      <c r="J29" s="28">
        <v>6.2</v>
      </c>
      <c r="K29" s="1">
        <v>20</v>
      </c>
      <c r="L29" s="27">
        <v>7.02</v>
      </c>
      <c r="M29" s="28">
        <v>64.8</v>
      </c>
      <c r="N29" s="28">
        <v>5.7491818181818184</v>
      </c>
      <c r="O29" s="28">
        <f t="shared" si="0"/>
        <v>10.833333333333334</v>
      </c>
    </row>
    <row r="30" spans="1:15" ht="15" customHeight="1" x14ac:dyDescent="0.35">
      <c r="A30" s="1" t="s">
        <v>122</v>
      </c>
      <c r="B30" s="1" t="s">
        <v>161</v>
      </c>
      <c r="C30" s="1" t="s">
        <v>162</v>
      </c>
      <c r="D30" s="1" t="s">
        <v>165</v>
      </c>
      <c r="E30" s="34">
        <v>2</v>
      </c>
      <c r="F30" s="1" t="s">
        <v>164</v>
      </c>
      <c r="G30" s="34">
        <v>1</v>
      </c>
      <c r="H30" s="1">
        <v>98</v>
      </c>
      <c r="I30" s="1">
        <v>101</v>
      </c>
      <c r="J30" s="28">
        <v>6.45</v>
      </c>
      <c r="K30" s="1">
        <v>20</v>
      </c>
      <c r="L30" s="27">
        <v>7.3</v>
      </c>
      <c r="M30" s="28">
        <v>68.900000000000006</v>
      </c>
      <c r="N30" s="28">
        <v>6.2221818181818183</v>
      </c>
      <c r="O30" s="28">
        <f t="shared" si="0"/>
        <v>10.595065312046444</v>
      </c>
    </row>
    <row r="31" spans="1:15" ht="14.25" customHeight="1" x14ac:dyDescent="0.35">
      <c r="A31" s="1" t="s">
        <v>123</v>
      </c>
      <c r="B31" s="1" t="s">
        <v>161</v>
      </c>
      <c r="C31" s="1" t="s">
        <v>162</v>
      </c>
      <c r="D31" s="1" t="s">
        <v>165</v>
      </c>
      <c r="E31" s="34" t="s">
        <v>166</v>
      </c>
      <c r="F31" s="1" t="s">
        <v>164</v>
      </c>
      <c r="G31" s="34" t="s">
        <v>167</v>
      </c>
      <c r="H31" s="1">
        <v>113</v>
      </c>
      <c r="I31" s="1">
        <v>116</v>
      </c>
      <c r="J31" s="28">
        <v>6.55</v>
      </c>
      <c r="K31" s="1">
        <v>20</v>
      </c>
      <c r="L31" s="27">
        <v>7.42</v>
      </c>
      <c r="M31" s="28">
        <v>70.7</v>
      </c>
      <c r="N31" s="28">
        <v>6.4961818181818183</v>
      </c>
      <c r="O31" s="28">
        <f t="shared" si="0"/>
        <v>10.495049504950495</v>
      </c>
    </row>
    <row r="32" spans="1:15" ht="15" customHeight="1" x14ac:dyDescent="0.35">
      <c r="A32" s="1" t="s">
        <v>124</v>
      </c>
      <c r="B32" s="1" t="s">
        <v>161</v>
      </c>
      <c r="C32" s="1" t="s">
        <v>162</v>
      </c>
      <c r="D32" s="1" t="s">
        <v>163</v>
      </c>
      <c r="E32" s="34">
        <v>2</v>
      </c>
      <c r="F32" s="1" t="s">
        <v>164</v>
      </c>
      <c r="G32" s="34">
        <v>1</v>
      </c>
      <c r="H32" s="1">
        <v>15</v>
      </c>
      <c r="I32" s="1">
        <v>18</v>
      </c>
      <c r="J32" s="28">
        <v>7.35</v>
      </c>
      <c r="K32" s="1">
        <v>20</v>
      </c>
      <c r="L32" s="27">
        <v>7.9</v>
      </c>
      <c r="M32" s="28">
        <v>75</v>
      </c>
      <c r="N32" s="28">
        <v>8.1801818181818184</v>
      </c>
      <c r="O32" s="28">
        <f t="shared" si="0"/>
        <v>10.533333333333333</v>
      </c>
    </row>
    <row r="33" spans="1:15" ht="15" customHeight="1" x14ac:dyDescent="0.35">
      <c r="A33" s="1" t="s">
        <v>178</v>
      </c>
      <c r="B33" s="1" t="s">
        <v>161</v>
      </c>
      <c r="C33" s="1" t="s">
        <v>162</v>
      </c>
      <c r="D33" s="1" t="s">
        <v>163</v>
      </c>
      <c r="E33" s="34">
        <v>2</v>
      </c>
      <c r="F33" s="1" t="s">
        <v>164</v>
      </c>
      <c r="G33" s="34">
        <v>1</v>
      </c>
      <c r="H33" s="1">
        <v>35</v>
      </c>
      <c r="I33" s="1">
        <v>38</v>
      </c>
      <c r="J33" s="28">
        <v>7.55</v>
      </c>
      <c r="K33" s="1">
        <v>20</v>
      </c>
      <c r="L33" s="27">
        <v>8.07</v>
      </c>
      <c r="M33" s="28">
        <v>76</v>
      </c>
      <c r="N33" s="28">
        <v>8.3401818181818186</v>
      </c>
      <c r="O33" s="28">
        <f t="shared" si="0"/>
        <v>10.618421052631579</v>
      </c>
    </row>
    <row r="34" spans="1:15" ht="15" customHeight="1" x14ac:dyDescent="0.35">
      <c r="A34" s="1" t="s">
        <v>179</v>
      </c>
      <c r="B34" s="1" t="s">
        <v>161</v>
      </c>
      <c r="C34" s="1" t="s">
        <v>162</v>
      </c>
      <c r="D34" s="1" t="s">
        <v>163</v>
      </c>
      <c r="E34" s="34">
        <v>2</v>
      </c>
      <c r="F34" s="1" t="s">
        <v>164</v>
      </c>
      <c r="G34" s="34">
        <v>1</v>
      </c>
      <c r="H34" s="1">
        <v>55</v>
      </c>
      <c r="I34" s="1">
        <v>58</v>
      </c>
      <c r="J34" s="28">
        <v>7.7</v>
      </c>
      <c r="K34" s="1">
        <v>20</v>
      </c>
      <c r="L34" s="27">
        <v>8.19</v>
      </c>
      <c r="M34" s="28">
        <v>78.2</v>
      </c>
      <c r="N34" s="28">
        <v>7.8741818181818184</v>
      </c>
      <c r="O34" s="28">
        <f t="shared" si="0"/>
        <v>10.473145780051151</v>
      </c>
    </row>
    <row r="35" spans="1:15" ht="15" customHeight="1" x14ac:dyDescent="0.35">
      <c r="A35" s="1" t="s">
        <v>125</v>
      </c>
      <c r="B35" s="1" t="s">
        <v>161</v>
      </c>
      <c r="C35" s="1" t="s">
        <v>162</v>
      </c>
      <c r="D35" s="1" t="s">
        <v>163</v>
      </c>
      <c r="E35" s="34">
        <v>2</v>
      </c>
      <c r="F35" s="1" t="s">
        <v>164</v>
      </c>
      <c r="G35" s="34">
        <v>1</v>
      </c>
      <c r="H35" s="1">
        <v>75</v>
      </c>
      <c r="I35" s="1">
        <v>78</v>
      </c>
      <c r="J35" s="28">
        <v>7.85</v>
      </c>
      <c r="K35" s="1">
        <v>20</v>
      </c>
      <c r="L35" s="27">
        <v>8.32</v>
      </c>
      <c r="M35" s="28">
        <v>81</v>
      </c>
      <c r="N35" s="28">
        <v>7.4771818181818182</v>
      </c>
      <c r="O35" s="28">
        <f t="shared" si="0"/>
        <v>10.271604938271604</v>
      </c>
    </row>
    <row r="36" spans="1:15" ht="15" customHeight="1" x14ac:dyDescent="0.35">
      <c r="A36" s="1" t="s">
        <v>126</v>
      </c>
      <c r="B36" s="1" t="s">
        <v>161</v>
      </c>
      <c r="C36" s="1" t="s">
        <v>162</v>
      </c>
      <c r="D36" s="1" t="s">
        <v>163</v>
      </c>
      <c r="E36" s="34">
        <v>2</v>
      </c>
      <c r="F36" s="1" t="s">
        <v>164</v>
      </c>
      <c r="G36" s="34">
        <v>1</v>
      </c>
      <c r="H36" s="1">
        <v>90</v>
      </c>
      <c r="I36" s="1">
        <v>93</v>
      </c>
      <c r="J36" s="28">
        <v>8.0500000000000007</v>
      </c>
      <c r="K36" s="1">
        <v>20</v>
      </c>
      <c r="L36" s="27">
        <v>8.5</v>
      </c>
      <c r="M36" s="28">
        <v>85.2</v>
      </c>
      <c r="N36" s="28">
        <v>7.1261818181818182</v>
      </c>
      <c r="O36" s="28">
        <f t="shared" si="0"/>
        <v>9.976525821596244</v>
      </c>
    </row>
    <row r="37" spans="1:15" ht="15" customHeight="1" x14ac:dyDescent="0.35">
      <c r="A37" s="1" t="s">
        <v>180</v>
      </c>
      <c r="B37" s="1" t="s">
        <v>161</v>
      </c>
      <c r="C37" s="1" t="s">
        <v>162</v>
      </c>
      <c r="D37" s="1" t="s">
        <v>163</v>
      </c>
      <c r="E37" s="34">
        <v>2</v>
      </c>
      <c r="F37" s="1" t="s">
        <v>164</v>
      </c>
      <c r="G37" s="34">
        <v>1</v>
      </c>
      <c r="H37" s="1">
        <v>105</v>
      </c>
      <c r="I37" s="1">
        <v>108</v>
      </c>
      <c r="J37" s="28">
        <v>8.1999999999999993</v>
      </c>
      <c r="K37" s="1">
        <v>20</v>
      </c>
      <c r="L37" s="27">
        <v>8.65</v>
      </c>
      <c r="M37" s="28">
        <v>86.4</v>
      </c>
      <c r="N37" s="28">
        <v>7.2261818181818187</v>
      </c>
      <c r="O37" s="28">
        <f t="shared" si="0"/>
        <v>10.011574074074073</v>
      </c>
    </row>
    <row r="38" spans="1:15" ht="15" customHeight="1" x14ac:dyDescent="0.35">
      <c r="A38" s="1" t="s">
        <v>127</v>
      </c>
      <c r="B38" s="1" t="s">
        <v>161</v>
      </c>
      <c r="C38" s="1" t="s">
        <v>162</v>
      </c>
      <c r="D38" s="1" t="s">
        <v>163</v>
      </c>
      <c r="E38" s="34">
        <v>2</v>
      </c>
      <c r="F38" s="1" t="s">
        <v>164</v>
      </c>
      <c r="G38" s="34">
        <v>1</v>
      </c>
      <c r="H38" s="1">
        <v>125</v>
      </c>
      <c r="I38" s="1">
        <v>128</v>
      </c>
      <c r="J38" s="28">
        <v>8.4</v>
      </c>
      <c r="K38" s="1">
        <v>20</v>
      </c>
      <c r="L38" s="27">
        <v>8.85</v>
      </c>
      <c r="M38" s="28">
        <v>88.6</v>
      </c>
      <c r="N38" s="28">
        <v>6.3681818181818182</v>
      </c>
      <c r="O38" s="28">
        <f t="shared" si="0"/>
        <v>9.9887133182844252</v>
      </c>
    </row>
    <row r="39" spans="1:15" ht="15" customHeight="1" x14ac:dyDescent="0.35">
      <c r="A39" s="1" t="s">
        <v>181</v>
      </c>
      <c r="B39" s="1" t="s">
        <v>161</v>
      </c>
      <c r="C39" s="1" t="s">
        <v>162</v>
      </c>
      <c r="D39" s="1" t="s">
        <v>163</v>
      </c>
      <c r="E39" s="34">
        <v>2</v>
      </c>
      <c r="F39" s="1" t="s">
        <v>164</v>
      </c>
      <c r="G39" s="34">
        <v>1</v>
      </c>
      <c r="H39" s="1">
        <v>140</v>
      </c>
      <c r="I39" s="1">
        <v>143</v>
      </c>
      <c r="J39" s="28">
        <v>8.6</v>
      </c>
      <c r="K39" s="1">
        <v>20</v>
      </c>
      <c r="L39" s="27">
        <v>9.0500000000000007</v>
      </c>
      <c r="M39" s="28">
        <v>90.2</v>
      </c>
      <c r="N39" s="28">
        <v>5.777181818181818</v>
      </c>
      <c r="O39" s="28">
        <f t="shared" si="0"/>
        <v>10.033259423503328</v>
      </c>
    </row>
    <row r="40" spans="1:15" ht="15" customHeight="1" x14ac:dyDescent="0.35">
      <c r="A40" s="1" t="s">
        <v>128</v>
      </c>
      <c r="B40" s="1" t="s">
        <v>161</v>
      </c>
      <c r="C40" s="1" t="s">
        <v>162</v>
      </c>
      <c r="D40" s="1" t="s">
        <v>163</v>
      </c>
      <c r="E40" s="34">
        <v>2</v>
      </c>
      <c r="F40" s="1" t="s">
        <v>164</v>
      </c>
      <c r="G40" s="34" t="s">
        <v>166</v>
      </c>
      <c r="H40" s="1">
        <v>10</v>
      </c>
      <c r="I40" s="1">
        <v>13</v>
      </c>
      <c r="J40" s="28">
        <v>8.75</v>
      </c>
      <c r="K40" s="1">
        <v>20</v>
      </c>
      <c r="L40" s="27">
        <v>9.15</v>
      </c>
      <c r="M40" s="28">
        <v>91</v>
      </c>
      <c r="N40" s="28">
        <v>7.4691818181818181</v>
      </c>
      <c r="O40" s="28">
        <f t="shared" si="0"/>
        <v>10.054945054945055</v>
      </c>
    </row>
    <row r="41" spans="1:15" ht="15" customHeight="1" x14ac:dyDescent="0.35">
      <c r="A41" s="1" t="s">
        <v>182</v>
      </c>
      <c r="B41" s="1" t="s">
        <v>161</v>
      </c>
      <c r="C41" s="1" t="s">
        <v>162</v>
      </c>
      <c r="D41" s="1" t="s">
        <v>163</v>
      </c>
      <c r="E41" s="34">
        <v>2</v>
      </c>
      <c r="F41" s="1" t="s">
        <v>164</v>
      </c>
      <c r="G41" s="34" t="s">
        <v>166</v>
      </c>
      <c r="H41" s="1">
        <v>30</v>
      </c>
      <c r="I41" s="1">
        <v>33</v>
      </c>
      <c r="J41" s="28">
        <v>8.85</v>
      </c>
      <c r="K41" s="1">
        <v>20</v>
      </c>
      <c r="L41" s="27">
        <v>9.25</v>
      </c>
      <c r="M41" s="28">
        <v>92</v>
      </c>
      <c r="N41" s="28">
        <v>7.1111818181818185</v>
      </c>
      <c r="O41" s="28">
        <f t="shared" si="0"/>
        <v>10.054347826086957</v>
      </c>
    </row>
    <row r="42" spans="1:15" ht="15" customHeight="1" x14ac:dyDescent="0.35">
      <c r="A42" s="1" t="s">
        <v>183</v>
      </c>
      <c r="B42" s="1" t="s">
        <v>161</v>
      </c>
      <c r="C42" s="1" t="s">
        <v>162</v>
      </c>
      <c r="D42" s="1" t="s">
        <v>163</v>
      </c>
      <c r="E42" s="34">
        <v>2</v>
      </c>
      <c r="F42" s="1" t="s">
        <v>164</v>
      </c>
      <c r="G42" s="34" t="s">
        <v>166</v>
      </c>
      <c r="H42" s="1">
        <v>60</v>
      </c>
      <c r="I42" s="1">
        <v>63</v>
      </c>
      <c r="J42" s="28">
        <v>8.9499999999999993</v>
      </c>
      <c r="K42" s="1">
        <v>20</v>
      </c>
      <c r="L42" s="27">
        <v>9.35</v>
      </c>
      <c r="M42" s="28">
        <v>92.6</v>
      </c>
      <c r="N42" s="28">
        <v>7.0441818181818183</v>
      </c>
      <c r="O42" s="28">
        <f t="shared" si="0"/>
        <v>10.097192224622031</v>
      </c>
    </row>
    <row r="43" spans="1:15" ht="15" customHeight="1" x14ac:dyDescent="0.35">
      <c r="A43" s="1" t="s">
        <v>129</v>
      </c>
      <c r="B43" s="1" t="s">
        <v>161</v>
      </c>
      <c r="C43" s="1" t="s">
        <v>162</v>
      </c>
      <c r="D43" s="1" t="s">
        <v>163</v>
      </c>
      <c r="E43" s="34">
        <v>2</v>
      </c>
      <c r="F43" s="1" t="s">
        <v>164</v>
      </c>
      <c r="G43" s="34" t="s">
        <v>166</v>
      </c>
      <c r="H43" s="1">
        <v>90</v>
      </c>
      <c r="I43" s="1">
        <v>93</v>
      </c>
      <c r="J43" s="28">
        <v>9</v>
      </c>
      <c r="K43" s="1">
        <v>20</v>
      </c>
      <c r="L43" s="27">
        <v>9.3000000000000007</v>
      </c>
      <c r="M43" s="28">
        <v>93</v>
      </c>
      <c r="N43" s="28">
        <v>6.9791818181818179</v>
      </c>
      <c r="O43" s="28">
        <f t="shared" si="0"/>
        <v>10.000000000000002</v>
      </c>
    </row>
    <row r="44" spans="1:15" ht="15" customHeight="1" x14ac:dyDescent="0.35">
      <c r="A44" s="1" t="s">
        <v>184</v>
      </c>
      <c r="B44" s="1" t="s">
        <v>161</v>
      </c>
      <c r="C44" s="1" t="s">
        <v>162</v>
      </c>
      <c r="D44" s="1" t="s">
        <v>163</v>
      </c>
      <c r="E44" s="34">
        <v>2</v>
      </c>
      <c r="F44" s="1" t="s">
        <v>164</v>
      </c>
      <c r="G44" s="34" t="s">
        <v>166</v>
      </c>
      <c r="H44" s="1">
        <v>110</v>
      </c>
      <c r="I44" s="1">
        <v>113</v>
      </c>
      <c r="J44" s="28">
        <v>9.1</v>
      </c>
      <c r="K44" s="1">
        <v>20</v>
      </c>
      <c r="L44" s="27">
        <v>9.4</v>
      </c>
      <c r="M44" s="28">
        <v>93.5</v>
      </c>
      <c r="N44" s="28">
        <v>6.4841818181818187</v>
      </c>
      <c r="O44" s="28">
        <f t="shared" si="0"/>
        <v>10.053475935828876</v>
      </c>
    </row>
    <row r="45" spans="1:15" ht="15" customHeight="1" x14ac:dyDescent="0.35">
      <c r="A45" s="1" t="s">
        <v>185</v>
      </c>
      <c r="B45" s="1" t="s">
        <v>161</v>
      </c>
      <c r="C45" s="1" t="s">
        <v>162</v>
      </c>
      <c r="D45" s="1" t="s">
        <v>163</v>
      </c>
      <c r="E45" s="34">
        <v>2</v>
      </c>
      <c r="F45" s="1" t="s">
        <v>164</v>
      </c>
      <c r="G45" s="34" t="s">
        <v>166</v>
      </c>
      <c r="H45" s="1">
        <v>130</v>
      </c>
      <c r="I45" s="1">
        <v>133</v>
      </c>
      <c r="J45" s="28">
        <v>9.3000000000000007</v>
      </c>
      <c r="K45" s="1">
        <v>20</v>
      </c>
      <c r="L45" s="27">
        <v>9.6</v>
      </c>
      <c r="M45" s="28">
        <v>95</v>
      </c>
      <c r="N45" s="28">
        <v>7.3711818181818183</v>
      </c>
      <c r="O45" s="28">
        <f t="shared" si="0"/>
        <v>10.105263157894736</v>
      </c>
    </row>
    <row r="46" spans="1:15" ht="15" customHeight="1" x14ac:dyDescent="0.35">
      <c r="A46" s="1" t="s">
        <v>130</v>
      </c>
      <c r="B46" s="1" t="s">
        <v>161</v>
      </c>
      <c r="C46" s="1" t="s">
        <v>162</v>
      </c>
      <c r="D46" s="1" t="s">
        <v>163</v>
      </c>
      <c r="E46" s="34">
        <v>2</v>
      </c>
      <c r="F46" s="1" t="s">
        <v>164</v>
      </c>
      <c r="G46" s="34" t="s">
        <v>168</v>
      </c>
      <c r="H46" s="1">
        <v>10</v>
      </c>
      <c r="I46" s="1">
        <v>13</v>
      </c>
      <c r="J46" s="28">
        <v>9.5</v>
      </c>
      <c r="K46" s="1">
        <v>20</v>
      </c>
      <c r="L46" s="27">
        <v>9.8000000000000007</v>
      </c>
      <c r="M46" s="28">
        <v>96.6</v>
      </c>
      <c r="N46" s="28">
        <v>6.9031818181818183</v>
      </c>
      <c r="O46" s="28">
        <f t="shared" si="0"/>
        <v>10.144927536231886</v>
      </c>
    </row>
    <row r="47" spans="1:15" ht="15" customHeight="1" x14ac:dyDescent="0.35">
      <c r="A47" s="1" t="s">
        <v>186</v>
      </c>
      <c r="B47" s="1" t="s">
        <v>161</v>
      </c>
      <c r="C47" s="1" t="s">
        <v>162</v>
      </c>
      <c r="D47" s="1" t="s">
        <v>163</v>
      </c>
      <c r="E47" s="34">
        <v>2</v>
      </c>
      <c r="F47" s="1" t="s">
        <v>164</v>
      </c>
      <c r="G47" s="34" t="s">
        <v>168</v>
      </c>
      <c r="H47" s="1">
        <v>30</v>
      </c>
      <c r="I47" s="1">
        <v>33</v>
      </c>
      <c r="J47" s="28">
        <v>9.6999999999999993</v>
      </c>
      <c r="K47" s="1">
        <v>20</v>
      </c>
      <c r="L47" s="27">
        <v>9.9</v>
      </c>
      <c r="M47" s="28">
        <v>98.2</v>
      </c>
      <c r="N47" s="28">
        <v>6.7061818181818182</v>
      </c>
      <c r="O47" s="28">
        <f t="shared" si="0"/>
        <v>10.081466395112017</v>
      </c>
    </row>
    <row r="48" spans="1:15" ht="15" customHeight="1" x14ac:dyDescent="0.35">
      <c r="A48" s="1" t="s">
        <v>131</v>
      </c>
      <c r="B48" s="1" t="s">
        <v>161</v>
      </c>
      <c r="C48" s="1" t="s">
        <v>162</v>
      </c>
      <c r="D48" s="1" t="s">
        <v>163</v>
      </c>
      <c r="E48" s="34">
        <v>2</v>
      </c>
      <c r="F48" s="1" t="s">
        <v>164</v>
      </c>
      <c r="G48" s="34" t="s">
        <v>168</v>
      </c>
      <c r="H48" s="1">
        <v>45</v>
      </c>
      <c r="I48" s="1">
        <v>48</v>
      </c>
      <c r="J48" s="28">
        <v>9.8000000000000007</v>
      </c>
      <c r="K48" s="1">
        <v>20</v>
      </c>
      <c r="L48" s="27">
        <v>10</v>
      </c>
      <c r="M48" s="28">
        <v>98.3</v>
      </c>
      <c r="N48" s="28">
        <v>7.3911818181818187</v>
      </c>
      <c r="O48" s="28">
        <f t="shared" si="0"/>
        <v>10.172939979654121</v>
      </c>
    </row>
    <row r="49" spans="1:15" ht="15" customHeight="1" x14ac:dyDescent="0.35">
      <c r="A49" s="1" t="s">
        <v>187</v>
      </c>
      <c r="B49" s="1" t="s">
        <v>161</v>
      </c>
      <c r="C49" s="1" t="s">
        <v>162</v>
      </c>
      <c r="D49" s="1" t="s">
        <v>163</v>
      </c>
      <c r="E49" s="34">
        <v>2</v>
      </c>
      <c r="F49" s="1" t="s">
        <v>164</v>
      </c>
      <c r="G49" s="34" t="s">
        <v>168</v>
      </c>
      <c r="H49" s="1">
        <v>60</v>
      </c>
      <c r="I49" s="1">
        <v>63</v>
      </c>
      <c r="J49" s="28">
        <v>9.9</v>
      </c>
      <c r="K49" s="1">
        <v>20</v>
      </c>
      <c r="L49" s="27">
        <v>10.1</v>
      </c>
      <c r="M49" s="28">
        <v>99.5</v>
      </c>
      <c r="N49" s="28">
        <v>7.6811818181818188</v>
      </c>
      <c r="O49" s="28">
        <f t="shared" si="0"/>
        <v>10.150753768844222</v>
      </c>
    </row>
    <row r="50" spans="1:15" ht="15" customHeight="1" x14ac:dyDescent="0.35">
      <c r="A50" s="1" t="s">
        <v>132</v>
      </c>
      <c r="B50" s="1" t="s">
        <v>161</v>
      </c>
      <c r="C50" s="1" t="s">
        <v>162</v>
      </c>
      <c r="D50" s="1" t="s">
        <v>163</v>
      </c>
      <c r="E50" s="34">
        <v>2</v>
      </c>
      <c r="F50" s="1" t="s">
        <v>164</v>
      </c>
      <c r="G50" s="34" t="s">
        <v>168</v>
      </c>
      <c r="H50" s="1">
        <v>80</v>
      </c>
      <c r="I50" s="1">
        <v>83</v>
      </c>
      <c r="J50" s="28">
        <v>10.1</v>
      </c>
      <c r="K50" s="1">
        <v>20</v>
      </c>
      <c r="L50" s="27">
        <v>10.199999999999999</v>
      </c>
      <c r="M50" s="28">
        <v>100.2</v>
      </c>
      <c r="N50" s="28">
        <v>7.0661818181818186</v>
      </c>
      <c r="O50" s="28">
        <f t="shared" si="0"/>
        <v>10.179640718562872</v>
      </c>
    </row>
    <row r="51" spans="1:15" ht="15" customHeight="1" x14ac:dyDescent="0.35">
      <c r="A51" s="1" t="s">
        <v>133</v>
      </c>
      <c r="B51" s="1" t="s">
        <v>161</v>
      </c>
      <c r="C51" s="1" t="s">
        <v>162</v>
      </c>
      <c r="D51" s="1" t="s">
        <v>163</v>
      </c>
      <c r="E51" s="34">
        <v>2</v>
      </c>
      <c r="F51" s="1" t="s">
        <v>164</v>
      </c>
      <c r="G51" s="34" t="s">
        <v>168</v>
      </c>
      <c r="H51" s="1">
        <v>100</v>
      </c>
      <c r="I51" s="1">
        <v>103</v>
      </c>
      <c r="J51" s="28">
        <v>10.4</v>
      </c>
      <c r="K51" s="1">
        <v>20</v>
      </c>
      <c r="L51" s="27">
        <v>10.5</v>
      </c>
      <c r="M51" s="28">
        <v>103.5</v>
      </c>
      <c r="N51" s="28">
        <v>7.966181818181818</v>
      </c>
      <c r="O51" s="28">
        <f t="shared" si="0"/>
        <v>10.144927536231885</v>
      </c>
    </row>
    <row r="52" spans="1:15" ht="15" customHeight="1" x14ac:dyDescent="0.35">
      <c r="A52" s="1" t="s">
        <v>188</v>
      </c>
      <c r="B52" s="1" t="s">
        <v>161</v>
      </c>
      <c r="C52" s="1" t="s">
        <v>162</v>
      </c>
      <c r="D52" s="1" t="s">
        <v>163</v>
      </c>
      <c r="E52" s="34">
        <v>2</v>
      </c>
      <c r="F52" s="1" t="s">
        <v>164</v>
      </c>
      <c r="G52" s="34">
        <v>3</v>
      </c>
      <c r="H52" s="1">
        <v>120</v>
      </c>
      <c r="I52" s="1">
        <v>123</v>
      </c>
      <c r="J52" s="28">
        <v>10.6</v>
      </c>
      <c r="K52" s="1">
        <v>20</v>
      </c>
      <c r="L52" s="27">
        <v>10.7</v>
      </c>
      <c r="M52" s="28">
        <v>106.1</v>
      </c>
      <c r="N52" s="28">
        <v>8.3131818181818176</v>
      </c>
      <c r="O52" s="28">
        <f t="shared" si="0"/>
        <v>10.084825636192273</v>
      </c>
    </row>
    <row r="53" spans="1:15" ht="15" customHeight="1" x14ac:dyDescent="0.35">
      <c r="A53" s="1" t="s">
        <v>134</v>
      </c>
      <c r="B53" s="1" t="s">
        <v>161</v>
      </c>
      <c r="C53" s="1" t="s">
        <v>162</v>
      </c>
      <c r="D53" s="1" t="s">
        <v>163</v>
      </c>
      <c r="E53" s="34">
        <v>2</v>
      </c>
      <c r="F53" s="1" t="s">
        <v>164</v>
      </c>
      <c r="G53" s="34">
        <v>3</v>
      </c>
      <c r="H53" s="1">
        <v>140</v>
      </c>
      <c r="I53" s="1">
        <v>143</v>
      </c>
      <c r="J53" s="28">
        <v>10.7</v>
      </c>
      <c r="K53" s="1">
        <v>20</v>
      </c>
      <c r="L53" s="27">
        <v>10.8</v>
      </c>
      <c r="M53" s="28">
        <v>106.7</v>
      </c>
      <c r="N53" s="28">
        <v>8.1601818181818189</v>
      </c>
      <c r="O53" s="28">
        <f t="shared" si="0"/>
        <v>10.121836925960636</v>
      </c>
    </row>
    <row r="54" spans="1:15" ht="15" customHeight="1" x14ac:dyDescent="0.35">
      <c r="A54" s="1" t="s">
        <v>189</v>
      </c>
      <c r="B54" s="1" t="s">
        <v>161</v>
      </c>
      <c r="C54" s="1" t="s">
        <v>162</v>
      </c>
      <c r="D54" s="1" t="s">
        <v>163</v>
      </c>
      <c r="E54" s="34">
        <v>2</v>
      </c>
      <c r="F54" s="1" t="s">
        <v>164</v>
      </c>
      <c r="G54" s="34" t="s">
        <v>169</v>
      </c>
      <c r="H54" s="1">
        <v>20</v>
      </c>
      <c r="I54" s="1">
        <v>23</v>
      </c>
      <c r="J54" s="28">
        <v>11</v>
      </c>
      <c r="K54" s="1">
        <v>20</v>
      </c>
      <c r="L54" s="27">
        <v>11</v>
      </c>
      <c r="M54" s="28">
        <v>109.5</v>
      </c>
      <c r="N54" s="28">
        <v>6.6771818181818183</v>
      </c>
      <c r="O54" s="28">
        <f t="shared" si="0"/>
        <v>10.045662100456621</v>
      </c>
    </row>
    <row r="55" spans="1:15" ht="15" customHeight="1" x14ac:dyDescent="0.35">
      <c r="A55" s="1" t="s">
        <v>135</v>
      </c>
      <c r="B55" s="1" t="s">
        <v>161</v>
      </c>
      <c r="C55" s="1" t="s">
        <v>162</v>
      </c>
      <c r="D55" s="1" t="s">
        <v>163</v>
      </c>
      <c r="E55" s="34">
        <v>2</v>
      </c>
      <c r="F55" s="1" t="s">
        <v>164</v>
      </c>
      <c r="G55" s="34" t="s">
        <v>169</v>
      </c>
      <c r="H55" s="1">
        <v>40</v>
      </c>
      <c r="I55" s="1">
        <v>43</v>
      </c>
      <c r="J55" s="28">
        <v>11.2</v>
      </c>
      <c r="K55" s="1">
        <v>20</v>
      </c>
      <c r="L55" s="27">
        <v>11.2</v>
      </c>
      <c r="M55" s="28">
        <v>111.95</v>
      </c>
      <c r="N55" s="28">
        <v>6.4811818181818186</v>
      </c>
      <c r="O55" s="28">
        <f t="shared" si="0"/>
        <v>10.004466279589103</v>
      </c>
    </row>
    <row r="56" spans="1:15" ht="15" customHeight="1" x14ac:dyDescent="0.35">
      <c r="A56" s="1" t="s">
        <v>190</v>
      </c>
      <c r="B56" s="1" t="s">
        <v>161</v>
      </c>
      <c r="C56" s="1" t="s">
        <v>162</v>
      </c>
      <c r="D56" s="1" t="s">
        <v>163</v>
      </c>
      <c r="E56" s="34">
        <v>2</v>
      </c>
      <c r="F56" s="1" t="s">
        <v>164</v>
      </c>
      <c r="G56" s="34" t="s">
        <v>169</v>
      </c>
      <c r="H56" s="1">
        <v>60</v>
      </c>
      <c r="I56" s="1">
        <v>63</v>
      </c>
      <c r="J56" s="28">
        <v>11.7</v>
      </c>
      <c r="K56" s="1">
        <v>20</v>
      </c>
      <c r="L56" s="27">
        <v>11.7</v>
      </c>
      <c r="M56" s="28">
        <v>116.5</v>
      </c>
      <c r="N56" s="28">
        <v>8.3661818181818184</v>
      </c>
      <c r="O56" s="28">
        <f t="shared" si="0"/>
        <v>10.042918454935622</v>
      </c>
    </row>
    <row r="57" spans="1:15" ht="15" customHeight="1" x14ac:dyDescent="0.35">
      <c r="A57" s="1" t="s">
        <v>191</v>
      </c>
      <c r="B57" s="1" t="s">
        <v>161</v>
      </c>
      <c r="C57" s="1" t="s">
        <v>162</v>
      </c>
      <c r="D57" s="1" t="s">
        <v>163</v>
      </c>
      <c r="E57" s="34">
        <v>2</v>
      </c>
      <c r="F57" s="1" t="s">
        <v>164</v>
      </c>
      <c r="G57" s="34" t="s">
        <v>169</v>
      </c>
      <c r="H57" s="1">
        <v>80</v>
      </c>
      <c r="I57" s="1">
        <v>83</v>
      </c>
      <c r="J57" s="28">
        <v>12.2</v>
      </c>
      <c r="K57" s="1">
        <v>20</v>
      </c>
      <c r="L57" s="27">
        <v>12</v>
      </c>
      <c r="M57" s="28">
        <v>120.4</v>
      </c>
      <c r="N57" s="28">
        <v>9.1591666666666676</v>
      </c>
      <c r="O57" s="28">
        <f t="shared" si="0"/>
        <v>9.9667774086378724</v>
      </c>
    </row>
    <row r="58" spans="1:15" ht="15" customHeight="1" x14ac:dyDescent="0.35">
      <c r="A58" s="1" t="s">
        <v>136</v>
      </c>
      <c r="B58" s="1" t="s">
        <v>161</v>
      </c>
      <c r="C58" s="1" t="s">
        <v>162</v>
      </c>
      <c r="D58" s="1" t="s">
        <v>163</v>
      </c>
      <c r="E58" s="34">
        <v>2</v>
      </c>
      <c r="F58" s="1" t="s">
        <v>164</v>
      </c>
      <c r="G58" s="34" t="s">
        <v>169</v>
      </c>
      <c r="H58" s="1">
        <v>100</v>
      </c>
      <c r="I58" s="1">
        <v>103</v>
      </c>
      <c r="J58" s="28">
        <v>12.3</v>
      </c>
      <c r="K58" s="1">
        <v>20</v>
      </c>
      <c r="L58" s="27">
        <v>12.1</v>
      </c>
      <c r="M58" s="28">
        <v>121.7</v>
      </c>
      <c r="N58" s="28">
        <v>8.5541666666666671</v>
      </c>
      <c r="O58" s="28">
        <f t="shared" si="0"/>
        <v>9.9424815119145435</v>
      </c>
    </row>
    <row r="59" spans="1:15" ht="15" customHeight="1" x14ac:dyDescent="0.35">
      <c r="A59" s="1" t="s">
        <v>137</v>
      </c>
      <c r="B59" s="1" t="s">
        <v>161</v>
      </c>
      <c r="C59" s="1" t="s">
        <v>162</v>
      </c>
      <c r="D59" s="1" t="s">
        <v>163</v>
      </c>
      <c r="E59" s="34">
        <v>2</v>
      </c>
      <c r="F59" s="1" t="s">
        <v>164</v>
      </c>
      <c r="G59" s="34">
        <v>4</v>
      </c>
      <c r="H59" s="1">
        <v>120</v>
      </c>
      <c r="I59" s="1">
        <v>123</v>
      </c>
      <c r="J59" s="28">
        <v>12.4</v>
      </c>
      <c r="K59" s="1">
        <v>20</v>
      </c>
      <c r="L59" s="27">
        <v>12.2</v>
      </c>
      <c r="M59" s="28">
        <v>123.1</v>
      </c>
      <c r="N59" s="28">
        <v>8.4251666666666658</v>
      </c>
      <c r="O59" s="28">
        <f t="shared" si="0"/>
        <v>9.9106417546709995</v>
      </c>
    </row>
    <row r="60" spans="1:15" ht="15" customHeight="1" x14ac:dyDescent="0.35">
      <c r="A60" s="1" t="s">
        <v>138</v>
      </c>
      <c r="B60" s="1" t="s">
        <v>161</v>
      </c>
      <c r="C60" s="1" t="s">
        <v>162</v>
      </c>
      <c r="D60" s="1" t="s">
        <v>163</v>
      </c>
      <c r="E60" s="34">
        <v>2</v>
      </c>
      <c r="F60" s="1" t="s">
        <v>164</v>
      </c>
      <c r="G60" s="34">
        <v>4</v>
      </c>
      <c r="H60" s="1">
        <v>140</v>
      </c>
      <c r="I60" s="1">
        <v>143</v>
      </c>
      <c r="J60" s="28">
        <v>12.6</v>
      </c>
      <c r="K60" s="1">
        <v>20</v>
      </c>
      <c r="L60" s="27">
        <v>12.36</v>
      </c>
      <c r="M60" s="28">
        <v>124.5</v>
      </c>
      <c r="N60" s="28">
        <v>7.5771666666666668</v>
      </c>
      <c r="O60" s="28">
        <f t="shared" si="0"/>
        <v>9.9277108433734949</v>
      </c>
    </row>
    <row r="61" spans="1:15" ht="15" customHeight="1" x14ac:dyDescent="0.35">
      <c r="A61" s="1" t="s">
        <v>139</v>
      </c>
      <c r="B61" s="1" t="s">
        <v>161</v>
      </c>
      <c r="C61" s="1" t="s">
        <v>162</v>
      </c>
      <c r="D61" s="1" t="s">
        <v>163</v>
      </c>
      <c r="E61" s="34">
        <v>2</v>
      </c>
      <c r="F61" s="1" t="s">
        <v>164</v>
      </c>
      <c r="G61" s="34">
        <v>5</v>
      </c>
      <c r="H61" s="1">
        <v>10</v>
      </c>
      <c r="I61" s="1">
        <v>13</v>
      </c>
      <c r="J61" s="28">
        <v>12.7</v>
      </c>
      <c r="K61" s="1">
        <v>20</v>
      </c>
      <c r="L61" s="27">
        <v>12.44</v>
      </c>
      <c r="M61" s="28">
        <v>125.8</v>
      </c>
      <c r="N61" s="28">
        <v>7.0731666666666664</v>
      </c>
      <c r="O61" s="28">
        <f t="shared" si="0"/>
        <v>9.888712241653419</v>
      </c>
    </row>
    <row r="62" spans="1:15" ht="15" customHeight="1" x14ac:dyDescent="0.35">
      <c r="A62" s="1" t="s">
        <v>140</v>
      </c>
      <c r="B62" s="1" t="s">
        <v>161</v>
      </c>
      <c r="C62" s="1" t="s">
        <v>162</v>
      </c>
      <c r="D62" s="1" t="s">
        <v>163</v>
      </c>
      <c r="E62" s="34">
        <v>2</v>
      </c>
      <c r="F62" s="1" t="s">
        <v>164</v>
      </c>
      <c r="G62" s="34">
        <v>5</v>
      </c>
      <c r="H62" s="1">
        <v>25</v>
      </c>
      <c r="I62" s="1">
        <v>28</v>
      </c>
      <c r="J62" s="28">
        <v>12.8</v>
      </c>
      <c r="K62" s="1">
        <v>20</v>
      </c>
      <c r="L62" s="27">
        <v>12.5</v>
      </c>
      <c r="M62" s="28">
        <v>127</v>
      </c>
      <c r="N62" s="28">
        <v>6.9631666666666669</v>
      </c>
      <c r="O62" s="28">
        <f t="shared" si="0"/>
        <v>9.8425196850393704</v>
      </c>
    </row>
    <row r="63" spans="1:15" ht="15" customHeight="1" x14ac:dyDescent="0.35">
      <c r="A63" s="1" t="s">
        <v>141</v>
      </c>
      <c r="B63" s="1" t="s">
        <v>161</v>
      </c>
      <c r="C63" s="1" t="s">
        <v>162</v>
      </c>
      <c r="D63" s="1" t="s">
        <v>163</v>
      </c>
      <c r="E63" s="34">
        <v>2</v>
      </c>
      <c r="F63" s="1" t="s">
        <v>164</v>
      </c>
      <c r="G63" s="34">
        <v>5</v>
      </c>
      <c r="H63" s="1">
        <v>35</v>
      </c>
      <c r="I63" s="1">
        <v>38</v>
      </c>
      <c r="J63" s="28">
        <v>12.9</v>
      </c>
      <c r="K63" s="1">
        <v>20</v>
      </c>
      <c r="L63" s="27">
        <v>12.6</v>
      </c>
      <c r="M63" s="28">
        <v>128.21</v>
      </c>
      <c r="N63" s="28">
        <v>6.7151666666666667</v>
      </c>
      <c r="O63" s="28">
        <f t="shared" si="0"/>
        <v>9.8276265501910913</v>
      </c>
    </row>
    <row r="64" spans="1:15" ht="15" customHeight="1" x14ac:dyDescent="0.35">
      <c r="A64" s="1" t="s">
        <v>142</v>
      </c>
      <c r="B64" s="1" t="s">
        <v>161</v>
      </c>
      <c r="C64" s="1" t="s">
        <v>162</v>
      </c>
      <c r="D64" s="1" t="s">
        <v>163</v>
      </c>
      <c r="E64" s="34">
        <v>2</v>
      </c>
      <c r="F64" s="1" t="s">
        <v>164</v>
      </c>
      <c r="G64" s="34">
        <v>5</v>
      </c>
      <c r="H64" s="1">
        <v>50</v>
      </c>
      <c r="I64" s="1">
        <v>53</v>
      </c>
      <c r="J64" s="28">
        <v>13</v>
      </c>
      <c r="K64" s="1">
        <v>20</v>
      </c>
      <c r="L64" s="27">
        <v>12.7</v>
      </c>
      <c r="M64" s="28">
        <v>129.30000000000001</v>
      </c>
      <c r="N64" s="28">
        <v>6.1911666666666667</v>
      </c>
      <c r="O64" s="28">
        <f t="shared" si="0"/>
        <v>9.8221191028615618</v>
      </c>
    </row>
    <row r="65" spans="1:15" ht="15" customHeight="1" x14ac:dyDescent="0.35">
      <c r="A65" s="1" t="s">
        <v>143</v>
      </c>
      <c r="B65" s="1" t="s">
        <v>161</v>
      </c>
      <c r="C65" s="1" t="s">
        <v>162</v>
      </c>
      <c r="D65" s="1" t="s">
        <v>163</v>
      </c>
      <c r="E65" s="34">
        <v>2</v>
      </c>
      <c r="F65" s="1" t="s">
        <v>164</v>
      </c>
      <c r="G65" s="34">
        <v>5</v>
      </c>
      <c r="H65" s="1">
        <v>70</v>
      </c>
      <c r="I65" s="1">
        <v>73</v>
      </c>
      <c r="J65" s="28">
        <v>13.2</v>
      </c>
      <c r="K65" s="1">
        <v>20</v>
      </c>
      <c r="L65" s="27">
        <v>12.86</v>
      </c>
      <c r="M65" s="28">
        <v>131.94999999999999</v>
      </c>
      <c r="N65" s="28">
        <v>6.277166666666667</v>
      </c>
      <c r="O65" s="28">
        <f t="shared" si="0"/>
        <v>9.7461159530125059</v>
      </c>
    </row>
    <row r="66" spans="1:15" ht="15" customHeight="1" x14ac:dyDescent="0.35">
      <c r="A66" s="1" t="s">
        <v>144</v>
      </c>
      <c r="B66" s="1" t="s">
        <v>161</v>
      </c>
      <c r="C66" s="1" t="s">
        <v>162</v>
      </c>
      <c r="D66" s="1" t="s">
        <v>163</v>
      </c>
      <c r="E66" s="34">
        <v>2</v>
      </c>
      <c r="F66" s="1" t="s">
        <v>164</v>
      </c>
      <c r="G66" s="34">
        <v>5</v>
      </c>
      <c r="H66" s="1">
        <v>90</v>
      </c>
      <c r="I66" s="1">
        <v>93</v>
      </c>
      <c r="J66" s="28">
        <v>13.4</v>
      </c>
      <c r="K66" s="1">
        <v>20</v>
      </c>
      <c r="L66" s="27">
        <v>13.03</v>
      </c>
      <c r="M66" s="28">
        <v>134.5</v>
      </c>
      <c r="N66" s="28"/>
      <c r="O66" s="28">
        <f t="shared" si="0"/>
        <v>9.6877323420074344</v>
      </c>
    </row>
    <row r="67" spans="1:15" ht="15" customHeight="1" x14ac:dyDescent="0.35">
      <c r="A67" s="1" t="s">
        <v>83</v>
      </c>
      <c r="B67" s="1" t="s">
        <v>161</v>
      </c>
      <c r="C67" s="1" t="s">
        <v>162</v>
      </c>
      <c r="D67" s="1" t="s">
        <v>163</v>
      </c>
      <c r="E67" s="34">
        <v>2</v>
      </c>
      <c r="F67" s="1" t="s">
        <v>164</v>
      </c>
      <c r="G67" s="34">
        <v>5</v>
      </c>
      <c r="H67" s="1">
        <v>120</v>
      </c>
      <c r="I67" s="1">
        <v>123</v>
      </c>
      <c r="J67" s="28">
        <v>13.6</v>
      </c>
      <c r="K67" s="1">
        <v>20</v>
      </c>
      <c r="L67" s="27">
        <v>13.2</v>
      </c>
      <c r="M67" s="28">
        <v>136.22999999999999</v>
      </c>
      <c r="N67" s="28">
        <v>6.8661666666666665</v>
      </c>
      <c r="O67" s="28">
        <f t="shared" ref="O67:O75" si="1">(L67*100)/M67</f>
        <v>9.6894957057916766</v>
      </c>
    </row>
    <row r="68" spans="1:15" ht="15" customHeight="1" x14ac:dyDescent="0.35">
      <c r="A68" s="1" t="s">
        <v>192</v>
      </c>
      <c r="B68" s="1" t="s">
        <v>161</v>
      </c>
      <c r="C68" s="1" t="s">
        <v>162</v>
      </c>
      <c r="D68" s="1" t="s">
        <v>163</v>
      </c>
      <c r="E68" s="34">
        <v>2</v>
      </c>
      <c r="F68" s="1" t="s">
        <v>164</v>
      </c>
      <c r="G68" s="34">
        <v>5</v>
      </c>
      <c r="H68" s="1">
        <v>140</v>
      </c>
      <c r="I68" s="1">
        <v>143</v>
      </c>
      <c r="J68" s="28">
        <v>13.8</v>
      </c>
      <c r="K68" s="1">
        <v>20</v>
      </c>
      <c r="L68" s="27">
        <v>13.4</v>
      </c>
      <c r="M68" s="28">
        <v>138.74</v>
      </c>
      <c r="N68" s="28">
        <v>6.8771666666666667</v>
      </c>
      <c r="O68" s="28">
        <f t="shared" si="1"/>
        <v>9.6583537552256011</v>
      </c>
    </row>
    <row r="69" spans="1:15" ht="15" customHeight="1" x14ac:dyDescent="0.35">
      <c r="A69" s="1" t="s">
        <v>145</v>
      </c>
      <c r="B69" s="1" t="s">
        <v>161</v>
      </c>
      <c r="C69" s="1" t="s">
        <v>162</v>
      </c>
      <c r="D69" s="1" t="s">
        <v>163</v>
      </c>
      <c r="E69" s="34">
        <v>2</v>
      </c>
      <c r="F69" s="1" t="s">
        <v>164</v>
      </c>
      <c r="G69" s="34" t="s">
        <v>170</v>
      </c>
      <c r="H69" s="1">
        <v>20</v>
      </c>
      <c r="I69" s="1">
        <v>23</v>
      </c>
      <c r="J69" s="28">
        <v>14.1</v>
      </c>
      <c r="K69" s="1">
        <v>20</v>
      </c>
      <c r="L69" s="27">
        <v>13.62</v>
      </c>
      <c r="M69" s="28">
        <v>141.24</v>
      </c>
      <c r="N69" s="28">
        <v>6.4351666666666665</v>
      </c>
      <c r="O69" s="28">
        <f t="shared" si="1"/>
        <v>9.6431605777400158</v>
      </c>
    </row>
    <row r="70" spans="1:15" ht="15" customHeight="1" x14ac:dyDescent="0.35">
      <c r="A70" s="1" t="s">
        <v>193</v>
      </c>
      <c r="B70" s="1" t="s">
        <v>161</v>
      </c>
      <c r="C70" s="1" t="s">
        <v>162</v>
      </c>
      <c r="D70" s="1" t="s">
        <v>163</v>
      </c>
      <c r="E70" s="34">
        <v>2</v>
      </c>
      <c r="F70" s="1" t="s">
        <v>164</v>
      </c>
      <c r="G70" s="34" t="s">
        <v>170</v>
      </c>
      <c r="H70" s="1">
        <v>40</v>
      </c>
      <c r="I70" s="1">
        <v>43</v>
      </c>
      <c r="J70" s="28">
        <v>14.7</v>
      </c>
      <c r="K70" s="1">
        <v>20</v>
      </c>
      <c r="L70" s="27">
        <v>14.06</v>
      </c>
      <c r="M70" s="28">
        <v>146.5</v>
      </c>
      <c r="N70" s="28">
        <v>7.0616000000000003</v>
      </c>
      <c r="O70" s="28">
        <f t="shared" si="1"/>
        <v>9.5972696245733786</v>
      </c>
    </row>
    <row r="71" spans="1:15" ht="15" customHeight="1" x14ac:dyDescent="0.35">
      <c r="A71" s="1" t="s">
        <v>194</v>
      </c>
      <c r="B71" s="1" t="s">
        <v>161</v>
      </c>
      <c r="C71" s="1" t="s">
        <v>162</v>
      </c>
      <c r="D71" s="1" t="s">
        <v>163</v>
      </c>
      <c r="E71" s="34">
        <v>2</v>
      </c>
      <c r="F71" s="1" t="s">
        <v>164</v>
      </c>
      <c r="G71" s="34" t="s">
        <v>170</v>
      </c>
      <c r="H71" s="1">
        <v>60</v>
      </c>
      <c r="I71" s="1">
        <v>63</v>
      </c>
      <c r="J71" s="28">
        <v>14.9</v>
      </c>
      <c r="K71" s="1">
        <v>20</v>
      </c>
      <c r="L71" s="27">
        <v>14.21</v>
      </c>
      <c r="M71" s="28">
        <v>148.69999999999999</v>
      </c>
      <c r="N71" s="28">
        <v>7.6576000000000004</v>
      </c>
      <c r="O71" s="28">
        <f t="shared" si="1"/>
        <v>9.5561533288500335</v>
      </c>
    </row>
    <row r="72" spans="1:15" ht="15" customHeight="1" x14ac:dyDescent="0.35">
      <c r="A72" s="1" t="s">
        <v>195</v>
      </c>
      <c r="B72" s="1" t="s">
        <v>161</v>
      </c>
      <c r="C72" s="1" t="s">
        <v>162</v>
      </c>
      <c r="D72" s="1" t="s">
        <v>163</v>
      </c>
      <c r="E72" s="34">
        <v>2</v>
      </c>
      <c r="F72" s="1" t="s">
        <v>164</v>
      </c>
      <c r="G72" s="34" t="s">
        <v>170</v>
      </c>
      <c r="H72" s="1">
        <v>70</v>
      </c>
      <c r="I72" s="1">
        <v>73</v>
      </c>
      <c r="J72" s="28">
        <v>15</v>
      </c>
      <c r="K72" s="1">
        <v>20</v>
      </c>
      <c r="L72" s="27">
        <v>14.28</v>
      </c>
      <c r="M72" s="28">
        <v>149.5</v>
      </c>
      <c r="N72" s="28">
        <v>7.8396000000000008</v>
      </c>
      <c r="O72" s="28">
        <f t="shared" si="1"/>
        <v>9.5518394648829439</v>
      </c>
    </row>
    <row r="73" spans="1:15" ht="15" customHeight="1" x14ac:dyDescent="0.35">
      <c r="A73" s="1" t="s">
        <v>146</v>
      </c>
      <c r="B73" s="1" t="s">
        <v>161</v>
      </c>
      <c r="C73" s="1" t="s">
        <v>162</v>
      </c>
      <c r="D73" s="1" t="s">
        <v>163</v>
      </c>
      <c r="E73" s="34">
        <v>2</v>
      </c>
      <c r="F73" s="1" t="s">
        <v>164</v>
      </c>
      <c r="G73" s="34" t="s">
        <v>170</v>
      </c>
      <c r="H73" s="1">
        <v>80</v>
      </c>
      <c r="I73" s="1">
        <v>83</v>
      </c>
      <c r="J73" s="28">
        <v>15.1</v>
      </c>
      <c r="K73" s="1">
        <v>20</v>
      </c>
      <c r="L73" s="27">
        <v>14.36</v>
      </c>
      <c r="M73" s="28">
        <v>150.5</v>
      </c>
      <c r="N73" s="28">
        <v>7.1071666666666671</v>
      </c>
      <c r="O73" s="28">
        <f t="shared" si="1"/>
        <v>9.5415282392026572</v>
      </c>
    </row>
    <row r="74" spans="1:15" ht="15" customHeight="1" x14ac:dyDescent="0.35">
      <c r="A74" s="1" t="s">
        <v>196</v>
      </c>
      <c r="B74" s="1" t="s">
        <v>161</v>
      </c>
      <c r="C74" s="1" t="s">
        <v>162</v>
      </c>
      <c r="D74" s="1" t="s">
        <v>163</v>
      </c>
      <c r="E74" s="34">
        <v>2</v>
      </c>
      <c r="F74" s="1" t="s">
        <v>164</v>
      </c>
      <c r="G74" s="34" t="s">
        <v>170</v>
      </c>
      <c r="H74" s="1">
        <v>95</v>
      </c>
      <c r="I74" s="1">
        <v>98</v>
      </c>
      <c r="J74" s="28">
        <v>15.25</v>
      </c>
      <c r="K74" s="1">
        <v>20</v>
      </c>
      <c r="L74" s="27">
        <v>14.5</v>
      </c>
      <c r="M74" s="28">
        <v>152.6</v>
      </c>
      <c r="N74" s="28">
        <v>7.3421666666666665</v>
      </c>
      <c r="O74" s="28">
        <f t="shared" si="1"/>
        <v>9.5019659239842724</v>
      </c>
    </row>
    <row r="75" spans="1:15" ht="15" customHeight="1" x14ac:dyDescent="0.35">
      <c r="A75" s="1" t="s">
        <v>147</v>
      </c>
      <c r="B75" s="1" t="s">
        <v>161</v>
      </c>
      <c r="C75" s="1" t="s">
        <v>162</v>
      </c>
      <c r="D75" s="1" t="s">
        <v>163</v>
      </c>
      <c r="E75" s="34">
        <v>2</v>
      </c>
      <c r="F75" s="1" t="s">
        <v>164</v>
      </c>
      <c r="G75" s="34" t="s">
        <v>170</v>
      </c>
      <c r="H75" s="1">
        <v>110</v>
      </c>
      <c r="I75" s="1">
        <v>113</v>
      </c>
      <c r="J75" s="28">
        <v>15.7</v>
      </c>
      <c r="K75" s="1">
        <v>20</v>
      </c>
      <c r="L75" s="27">
        <v>14.8</v>
      </c>
      <c r="M75" s="28">
        <v>156.32</v>
      </c>
      <c r="N75" s="28">
        <v>6.8076000000000008</v>
      </c>
      <c r="O75" s="28">
        <f t="shared" si="1"/>
        <v>9.467758444216992</v>
      </c>
    </row>
    <row r="76" spans="1:15" ht="15" customHeight="1" x14ac:dyDescent="0.35">
      <c r="O76" s="28"/>
    </row>
    <row r="77" spans="1:15" ht="15" customHeight="1" thickBot="1" x14ac:dyDescent="0.4"/>
    <row r="78" spans="1:15" ht="15" customHeight="1" thickTop="1" thickBot="1" x14ac:dyDescent="0.4">
      <c r="A78" s="20" t="s">
        <v>96</v>
      </c>
      <c r="B78" s="20" t="s">
        <v>153</v>
      </c>
      <c r="C78" s="20" t="s">
        <v>154</v>
      </c>
      <c r="D78" s="20" t="s">
        <v>82</v>
      </c>
      <c r="E78" s="20" t="s">
        <v>155</v>
      </c>
      <c r="F78" s="20" t="s">
        <v>156</v>
      </c>
      <c r="G78" s="20" t="s">
        <v>157</v>
      </c>
      <c r="H78" s="20" t="s">
        <v>158</v>
      </c>
      <c r="I78" s="20" t="s">
        <v>159</v>
      </c>
      <c r="J78" s="20" t="s">
        <v>65</v>
      </c>
      <c r="K78" s="20" t="s">
        <v>160</v>
      </c>
      <c r="L78" s="20" t="s">
        <v>198</v>
      </c>
      <c r="M78" s="20" t="s">
        <v>199</v>
      </c>
      <c r="N78" s="20" t="s">
        <v>66</v>
      </c>
      <c r="O78" s="20" t="s">
        <v>201</v>
      </c>
    </row>
    <row r="79" spans="1:15" ht="15" customHeight="1" thickTop="1" x14ac:dyDescent="0.35">
      <c r="A79" s="1" t="s">
        <v>148</v>
      </c>
      <c r="B79" s="1" t="s">
        <v>161</v>
      </c>
      <c r="C79" s="1" t="s">
        <v>162</v>
      </c>
      <c r="D79" s="1" t="s">
        <v>163</v>
      </c>
      <c r="E79" s="34">
        <v>3</v>
      </c>
      <c r="F79" s="1" t="s">
        <v>164</v>
      </c>
      <c r="G79" s="34" t="s">
        <v>167</v>
      </c>
      <c r="H79" s="1">
        <v>2</v>
      </c>
      <c r="I79" s="1">
        <v>5</v>
      </c>
      <c r="J79" s="28">
        <v>16.809999999999999</v>
      </c>
      <c r="K79" s="1">
        <v>20</v>
      </c>
      <c r="L79" s="28">
        <v>16.82</v>
      </c>
      <c r="M79" s="28">
        <v>186.81</v>
      </c>
      <c r="N79" s="36" t="s">
        <v>17</v>
      </c>
      <c r="O79" s="28">
        <f t="shared" ref="O79:O95" si="2">(L79*100)/M79</f>
        <v>9.0038006530699644</v>
      </c>
    </row>
    <row r="80" spans="1:15" ht="15" customHeight="1" x14ac:dyDescent="0.35">
      <c r="A80" s="1" t="s">
        <v>84</v>
      </c>
      <c r="B80" s="1" t="s">
        <v>161</v>
      </c>
      <c r="C80" s="1" t="s">
        <v>162</v>
      </c>
      <c r="D80" s="1" t="s">
        <v>163</v>
      </c>
      <c r="E80" s="34">
        <v>3</v>
      </c>
      <c r="F80" s="1" t="s">
        <v>164</v>
      </c>
      <c r="G80" s="34" t="s">
        <v>167</v>
      </c>
      <c r="H80" s="1">
        <v>133</v>
      </c>
      <c r="I80" s="1">
        <v>136</v>
      </c>
      <c r="J80" s="28">
        <v>18.12</v>
      </c>
      <c r="K80" s="1">
        <v>20</v>
      </c>
      <c r="L80" s="28">
        <v>18.149999999999999</v>
      </c>
      <c r="M80" s="28">
        <v>205.29090909999999</v>
      </c>
      <c r="N80" s="36" t="s">
        <v>17</v>
      </c>
      <c r="O80" s="28">
        <f t="shared" si="2"/>
        <v>8.84111239000792</v>
      </c>
    </row>
    <row r="81" spans="1:15" ht="15" customHeight="1" x14ac:dyDescent="0.35">
      <c r="A81" s="1" t="s">
        <v>85</v>
      </c>
      <c r="B81" s="1" t="s">
        <v>161</v>
      </c>
      <c r="C81" s="1" t="s">
        <v>162</v>
      </c>
      <c r="D81" s="1" t="s">
        <v>163</v>
      </c>
      <c r="E81" s="34">
        <v>3</v>
      </c>
      <c r="F81" s="1" t="s">
        <v>164</v>
      </c>
      <c r="G81" s="34" t="s">
        <v>166</v>
      </c>
      <c r="H81" s="1">
        <v>89</v>
      </c>
      <c r="I81" s="1">
        <v>92</v>
      </c>
      <c r="J81" s="28">
        <v>19.18</v>
      </c>
      <c r="K81" s="1">
        <v>20</v>
      </c>
      <c r="L81" s="28">
        <v>19.149999999999999</v>
      </c>
      <c r="M81" s="28">
        <v>220.26</v>
      </c>
      <c r="N81" s="36" t="s">
        <v>17</v>
      </c>
      <c r="O81" s="28">
        <f t="shared" si="2"/>
        <v>8.6942704076999906</v>
      </c>
    </row>
    <row r="82" spans="1:15" ht="15" customHeight="1" x14ac:dyDescent="0.35">
      <c r="A82" s="1" t="s">
        <v>86</v>
      </c>
      <c r="B82" s="1" t="s">
        <v>161</v>
      </c>
      <c r="C82" s="1" t="s">
        <v>162</v>
      </c>
      <c r="D82" s="1" t="s">
        <v>163</v>
      </c>
      <c r="E82" s="34">
        <v>3</v>
      </c>
      <c r="F82" s="1" t="s">
        <v>164</v>
      </c>
      <c r="G82" s="34" t="s">
        <v>168</v>
      </c>
      <c r="H82" s="1">
        <v>89</v>
      </c>
      <c r="I82" s="1">
        <v>92</v>
      </c>
      <c r="J82" s="28">
        <v>20.68</v>
      </c>
      <c r="K82" s="1">
        <v>20</v>
      </c>
      <c r="L82" s="28">
        <v>20.69</v>
      </c>
      <c r="M82" s="28">
        <v>242.34</v>
      </c>
      <c r="N82" s="36" t="s">
        <v>17</v>
      </c>
      <c r="O82" s="28">
        <f t="shared" si="2"/>
        <v>8.5375918131550712</v>
      </c>
    </row>
    <row r="83" spans="1:15" ht="15" customHeight="1" x14ac:dyDescent="0.35">
      <c r="A83" s="1" t="s">
        <v>149</v>
      </c>
      <c r="B83" s="1" t="s">
        <v>161</v>
      </c>
      <c r="C83" s="1" t="s">
        <v>162</v>
      </c>
      <c r="D83" s="1" t="s">
        <v>163</v>
      </c>
      <c r="E83" s="34">
        <v>3</v>
      </c>
      <c r="F83" s="1" t="s">
        <v>164</v>
      </c>
      <c r="G83" s="34" t="s">
        <v>169</v>
      </c>
      <c r="H83" s="1">
        <v>89</v>
      </c>
      <c r="I83" s="1">
        <v>92</v>
      </c>
      <c r="J83" s="28">
        <v>22.68</v>
      </c>
      <c r="K83" s="1">
        <v>20</v>
      </c>
      <c r="L83" s="28">
        <v>22.69</v>
      </c>
      <c r="M83" s="28">
        <v>265.61</v>
      </c>
      <c r="N83" s="36" t="s">
        <v>17</v>
      </c>
      <c r="O83" s="28">
        <f t="shared" si="2"/>
        <v>8.5426000527088579</v>
      </c>
    </row>
    <row r="84" spans="1:15" ht="15" customHeight="1" x14ac:dyDescent="0.35">
      <c r="A84" s="1" t="s">
        <v>87</v>
      </c>
      <c r="B84" s="1" t="s">
        <v>161</v>
      </c>
      <c r="C84" s="1" t="s">
        <v>162</v>
      </c>
      <c r="D84" s="1" t="s">
        <v>163</v>
      </c>
      <c r="E84" s="34">
        <v>3</v>
      </c>
      <c r="F84" s="1" t="s">
        <v>164</v>
      </c>
      <c r="G84" s="34" t="s">
        <v>171</v>
      </c>
      <c r="H84" s="1">
        <v>99</v>
      </c>
      <c r="I84" s="1">
        <v>102</v>
      </c>
      <c r="J84" s="28">
        <v>23.78</v>
      </c>
      <c r="K84" s="1">
        <v>20</v>
      </c>
      <c r="L84" s="28">
        <v>23.8</v>
      </c>
      <c r="M84" s="28">
        <v>280.5</v>
      </c>
      <c r="N84" s="36" t="s">
        <v>17</v>
      </c>
      <c r="O84" s="28">
        <f t="shared" si="2"/>
        <v>8.4848484848484844</v>
      </c>
    </row>
    <row r="85" spans="1:15" ht="15" customHeight="1" x14ac:dyDescent="0.35">
      <c r="A85" s="1" t="s">
        <v>88</v>
      </c>
      <c r="B85" s="1" t="s">
        <v>161</v>
      </c>
      <c r="C85" s="1" t="s">
        <v>162</v>
      </c>
      <c r="D85" s="1" t="s">
        <v>163</v>
      </c>
      <c r="E85" s="34">
        <v>3</v>
      </c>
      <c r="F85" s="1" t="s">
        <v>164</v>
      </c>
      <c r="G85" s="34" t="s">
        <v>170</v>
      </c>
      <c r="H85" s="1">
        <v>99</v>
      </c>
      <c r="I85" s="1">
        <v>102</v>
      </c>
      <c r="J85" s="28">
        <v>25.28</v>
      </c>
      <c r="K85" s="1">
        <v>20</v>
      </c>
      <c r="L85" s="28">
        <v>25.28</v>
      </c>
      <c r="M85" s="28">
        <v>301.45999999999998</v>
      </c>
      <c r="N85" s="36" t="s">
        <v>17</v>
      </c>
      <c r="O85" s="28">
        <f t="shared" si="2"/>
        <v>8.3858555032176749</v>
      </c>
    </row>
    <row r="86" spans="1:15" ht="15" customHeight="1" x14ac:dyDescent="0.35">
      <c r="A86" s="1" t="s">
        <v>150</v>
      </c>
      <c r="B86" s="1" t="s">
        <v>161</v>
      </c>
      <c r="C86" s="1" t="s">
        <v>162</v>
      </c>
      <c r="D86" s="1" t="s">
        <v>163</v>
      </c>
      <c r="E86" s="34">
        <v>3</v>
      </c>
      <c r="F86" s="1" t="s">
        <v>164</v>
      </c>
      <c r="G86" s="34" t="s">
        <v>172</v>
      </c>
      <c r="H86" s="1">
        <v>39</v>
      </c>
      <c r="I86" s="1">
        <v>42</v>
      </c>
      <c r="J86" s="28">
        <v>26.18</v>
      </c>
      <c r="K86" s="1">
        <v>20</v>
      </c>
      <c r="L86" s="28">
        <v>26.18</v>
      </c>
      <c r="M86" s="28">
        <v>318.31</v>
      </c>
      <c r="N86" s="36" t="s">
        <v>17</v>
      </c>
      <c r="O86" s="28">
        <f t="shared" si="2"/>
        <v>8.2246866262448552</v>
      </c>
    </row>
    <row r="87" spans="1:15" ht="15" customHeight="1" x14ac:dyDescent="0.35">
      <c r="A87" s="1" t="s">
        <v>89</v>
      </c>
      <c r="B87" s="1" t="s">
        <v>161</v>
      </c>
      <c r="C87" s="1" t="s">
        <v>162</v>
      </c>
      <c r="D87" s="1" t="s">
        <v>163</v>
      </c>
      <c r="E87" s="34" t="s">
        <v>169</v>
      </c>
      <c r="F87" s="1" t="s">
        <v>164</v>
      </c>
      <c r="G87" s="34" t="s">
        <v>167</v>
      </c>
      <c r="H87" s="1">
        <v>96</v>
      </c>
      <c r="I87" s="1">
        <v>99</v>
      </c>
      <c r="J87" s="28">
        <v>27.58</v>
      </c>
      <c r="K87" s="1">
        <v>20</v>
      </c>
      <c r="L87" s="28">
        <v>27.58</v>
      </c>
      <c r="M87" s="28">
        <v>339.21</v>
      </c>
      <c r="N87" s="36" t="s">
        <v>17</v>
      </c>
      <c r="O87" s="28">
        <f t="shared" si="2"/>
        <v>8.1306565254562084</v>
      </c>
    </row>
    <row r="88" spans="1:15" ht="15" customHeight="1" x14ac:dyDescent="0.35">
      <c r="A88" s="1" t="s">
        <v>90</v>
      </c>
      <c r="B88" s="1" t="s">
        <v>161</v>
      </c>
      <c r="C88" s="1" t="s">
        <v>162</v>
      </c>
      <c r="D88" s="1" t="s">
        <v>163</v>
      </c>
      <c r="E88" s="34" t="s">
        <v>169</v>
      </c>
      <c r="F88" s="1" t="s">
        <v>164</v>
      </c>
      <c r="G88" s="34" t="s">
        <v>166</v>
      </c>
      <c r="H88" s="1">
        <v>126</v>
      </c>
      <c r="I88" s="1">
        <v>129</v>
      </c>
      <c r="J88" s="28">
        <v>29.38</v>
      </c>
      <c r="K88" s="1">
        <v>20</v>
      </c>
      <c r="L88" s="28">
        <v>29.38</v>
      </c>
      <c r="M88" s="28">
        <v>370.96249999999998</v>
      </c>
      <c r="N88" s="36" t="s">
        <v>17</v>
      </c>
      <c r="O88" s="28">
        <f t="shared" si="2"/>
        <v>7.919937999123901</v>
      </c>
    </row>
    <row r="89" spans="1:15" ht="15" customHeight="1" x14ac:dyDescent="0.35">
      <c r="A89" s="1" t="s">
        <v>91</v>
      </c>
      <c r="B89" s="1" t="s">
        <v>161</v>
      </c>
      <c r="C89" s="1" t="s">
        <v>162</v>
      </c>
      <c r="D89" s="1" t="s">
        <v>163</v>
      </c>
      <c r="E89" s="34" t="s">
        <v>169</v>
      </c>
      <c r="F89" s="1" t="s">
        <v>164</v>
      </c>
      <c r="G89" s="34" t="s">
        <v>168</v>
      </c>
      <c r="H89" s="1">
        <v>76</v>
      </c>
      <c r="I89" s="1">
        <v>79</v>
      </c>
      <c r="J89" s="28">
        <v>30.38</v>
      </c>
      <c r="K89" s="1">
        <v>20</v>
      </c>
      <c r="L89" s="28">
        <v>30.38</v>
      </c>
      <c r="M89" s="28">
        <v>386.58</v>
      </c>
      <c r="N89" s="36" t="s">
        <v>17</v>
      </c>
      <c r="O89" s="28">
        <f t="shared" si="2"/>
        <v>7.8586579750633767</v>
      </c>
    </row>
    <row r="90" spans="1:15" ht="15" customHeight="1" x14ac:dyDescent="0.35">
      <c r="A90" s="1" t="s">
        <v>151</v>
      </c>
      <c r="B90" s="1" t="s">
        <v>161</v>
      </c>
      <c r="C90" s="1" t="s">
        <v>162</v>
      </c>
      <c r="D90" s="1" t="s">
        <v>163</v>
      </c>
      <c r="E90" s="34" t="s">
        <v>169</v>
      </c>
      <c r="F90" s="1" t="s">
        <v>164</v>
      </c>
      <c r="G90" s="34" t="s">
        <v>169</v>
      </c>
      <c r="H90" s="1">
        <v>16</v>
      </c>
      <c r="I90" s="1">
        <v>19</v>
      </c>
      <c r="J90" s="28">
        <v>31.28</v>
      </c>
      <c r="K90" s="1">
        <v>20</v>
      </c>
      <c r="L90" s="28">
        <v>31.28</v>
      </c>
      <c r="M90" s="28">
        <v>398.19</v>
      </c>
      <c r="N90" s="36" t="s">
        <v>17</v>
      </c>
      <c r="O90" s="28">
        <f t="shared" si="2"/>
        <v>7.8555463472211757</v>
      </c>
    </row>
    <row r="91" spans="1:15" ht="15" customHeight="1" x14ac:dyDescent="0.35">
      <c r="A91" s="1" t="s">
        <v>92</v>
      </c>
      <c r="B91" s="1" t="s">
        <v>161</v>
      </c>
      <c r="C91" s="1" t="s">
        <v>162</v>
      </c>
      <c r="D91" s="1" t="s">
        <v>163</v>
      </c>
      <c r="E91" s="34" t="s">
        <v>169</v>
      </c>
      <c r="F91" s="1" t="s">
        <v>164</v>
      </c>
      <c r="G91" s="34" t="s">
        <v>171</v>
      </c>
      <c r="H91" s="1">
        <v>26</v>
      </c>
      <c r="I91" s="1">
        <v>29</v>
      </c>
      <c r="J91" s="28">
        <v>32.880000000000003</v>
      </c>
      <c r="K91" s="1">
        <v>20</v>
      </c>
      <c r="L91" s="28">
        <v>32.880000000000003</v>
      </c>
      <c r="M91" s="28">
        <v>420.51</v>
      </c>
      <c r="N91" s="36" t="s">
        <v>17</v>
      </c>
      <c r="O91" s="28">
        <f t="shared" si="2"/>
        <v>7.8190768352714572</v>
      </c>
    </row>
    <row r="92" spans="1:15" ht="15" customHeight="1" x14ac:dyDescent="0.35">
      <c r="A92" s="1" t="s">
        <v>93</v>
      </c>
      <c r="B92" s="1" t="s">
        <v>161</v>
      </c>
      <c r="C92" s="1" t="s">
        <v>162</v>
      </c>
      <c r="D92" s="1" t="s">
        <v>163</v>
      </c>
      <c r="E92" s="34" t="s">
        <v>169</v>
      </c>
      <c r="F92" s="1" t="s">
        <v>164</v>
      </c>
      <c r="G92" s="34" t="s">
        <v>170</v>
      </c>
      <c r="H92" s="1">
        <v>26</v>
      </c>
      <c r="I92" s="1">
        <v>29</v>
      </c>
      <c r="J92" s="28">
        <v>34.380000000000003</v>
      </c>
      <c r="K92" s="1">
        <v>20</v>
      </c>
      <c r="L92" s="28">
        <v>34.380000000000003</v>
      </c>
      <c r="M92" s="28">
        <v>445.48</v>
      </c>
      <c r="N92" s="36" t="s">
        <v>17</v>
      </c>
      <c r="O92" s="28">
        <f t="shared" si="2"/>
        <v>7.7175181826344623</v>
      </c>
    </row>
    <row r="93" spans="1:15" ht="15" customHeight="1" x14ac:dyDescent="0.35">
      <c r="A93" s="1" t="s">
        <v>94</v>
      </c>
      <c r="B93" s="1" t="s">
        <v>161</v>
      </c>
      <c r="C93" s="1" t="s">
        <v>162</v>
      </c>
      <c r="D93" s="1" t="s">
        <v>163</v>
      </c>
      <c r="E93" s="34" t="s">
        <v>169</v>
      </c>
      <c r="F93" s="1" t="s">
        <v>164</v>
      </c>
      <c r="G93" s="34" t="s">
        <v>172</v>
      </c>
      <c r="H93" s="1">
        <v>16</v>
      </c>
      <c r="I93" s="1">
        <v>19</v>
      </c>
      <c r="J93" s="28">
        <v>35.78</v>
      </c>
      <c r="K93" s="1">
        <v>20</v>
      </c>
      <c r="L93" s="28">
        <v>35.78</v>
      </c>
      <c r="M93" s="28">
        <v>467.82</v>
      </c>
      <c r="N93" s="36" t="s">
        <v>17</v>
      </c>
      <c r="O93" s="28">
        <f t="shared" si="2"/>
        <v>7.6482407763669791</v>
      </c>
    </row>
    <row r="94" spans="1:15" ht="15" customHeight="1" x14ac:dyDescent="0.35">
      <c r="A94" s="1" t="s">
        <v>152</v>
      </c>
      <c r="B94" s="1" t="s">
        <v>161</v>
      </c>
      <c r="C94" s="1" t="s">
        <v>162</v>
      </c>
      <c r="D94" s="1" t="s">
        <v>165</v>
      </c>
      <c r="E94" s="34" t="s">
        <v>171</v>
      </c>
      <c r="F94" s="1" t="s">
        <v>164</v>
      </c>
      <c r="G94" s="34" t="s">
        <v>167</v>
      </c>
      <c r="H94" s="1">
        <v>121</v>
      </c>
      <c r="I94" s="1">
        <v>124</v>
      </c>
      <c r="J94" s="28">
        <v>36.58</v>
      </c>
      <c r="K94" s="1">
        <v>20</v>
      </c>
      <c r="L94" s="28">
        <v>36.58</v>
      </c>
      <c r="M94" s="28">
        <v>483.11</v>
      </c>
      <c r="N94" s="36" t="s">
        <v>17</v>
      </c>
      <c r="O94" s="28">
        <f t="shared" si="2"/>
        <v>7.5717745440996875</v>
      </c>
    </row>
    <row r="95" spans="1:15" x14ac:dyDescent="0.35">
      <c r="A95" s="1" t="s">
        <v>95</v>
      </c>
      <c r="B95" s="1" t="s">
        <v>161</v>
      </c>
      <c r="C95" s="1" t="s">
        <v>162</v>
      </c>
      <c r="D95" s="1" t="s">
        <v>163</v>
      </c>
      <c r="E95" s="34" t="s">
        <v>171</v>
      </c>
      <c r="F95" s="1" t="s">
        <v>164</v>
      </c>
      <c r="G95" s="34" t="s">
        <v>167</v>
      </c>
      <c r="H95" s="1">
        <v>21</v>
      </c>
      <c r="I95" s="1">
        <v>24</v>
      </c>
      <c r="J95" s="28">
        <v>37.479999999999997</v>
      </c>
      <c r="K95" s="1">
        <v>20</v>
      </c>
      <c r="L95" s="28">
        <v>37.479999999999997</v>
      </c>
      <c r="M95" s="28">
        <v>496.1</v>
      </c>
      <c r="N95" s="36" t="s">
        <v>17</v>
      </c>
      <c r="O95" s="28">
        <f t="shared" si="2"/>
        <v>7.5549284418464007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5830-29FD-40B6-919E-80B64F5B1ADA}">
  <dimension ref="A1:O71"/>
  <sheetViews>
    <sheetView topLeftCell="A55" workbookViewId="0">
      <selection activeCell="M66" sqref="M66"/>
    </sheetView>
  </sheetViews>
  <sheetFormatPr defaultRowHeight="15.5" x14ac:dyDescent="0.35"/>
  <cols>
    <col min="1" max="1" width="14.36328125" style="1" bestFit="1" customWidth="1"/>
    <col min="2" max="8" width="8.7265625" style="1"/>
    <col min="9" max="9" width="12.7265625" style="1" customWidth="1"/>
    <col min="10" max="10" width="14.7265625" style="1" customWidth="1"/>
    <col min="11" max="11" width="8.7265625" style="1"/>
    <col min="12" max="12" width="28.453125" style="1" bestFit="1" customWidth="1"/>
    <col min="13" max="16384" width="8.7265625" style="1"/>
  </cols>
  <sheetData>
    <row r="1" spans="1:12" x14ac:dyDescent="0.35">
      <c r="A1" s="37" t="s">
        <v>173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x14ac:dyDescent="0.35">
      <c r="A2" s="1" t="s">
        <v>96</v>
      </c>
      <c r="B2" s="1" t="s">
        <v>153</v>
      </c>
      <c r="C2" s="1" t="s">
        <v>154</v>
      </c>
      <c r="D2" s="1" t="s">
        <v>82</v>
      </c>
      <c r="E2" s="1" t="s">
        <v>155</v>
      </c>
      <c r="F2" s="1" t="s">
        <v>156</v>
      </c>
      <c r="G2" s="1" t="s">
        <v>157</v>
      </c>
      <c r="H2" s="1" t="s">
        <v>158</v>
      </c>
      <c r="I2" s="1" t="s">
        <v>159</v>
      </c>
      <c r="J2" s="1" t="s">
        <v>65</v>
      </c>
      <c r="K2" s="1" t="s">
        <v>160</v>
      </c>
      <c r="L2" s="1" t="s">
        <v>174</v>
      </c>
    </row>
    <row r="3" spans="1:12" x14ac:dyDescent="0.35">
      <c r="A3" s="1" t="s">
        <v>97</v>
      </c>
      <c r="B3" s="1" t="s">
        <v>161</v>
      </c>
      <c r="C3" s="1" t="s">
        <v>162</v>
      </c>
      <c r="D3" s="1" t="s">
        <v>163</v>
      </c>
      <c r="E3" s="31">
        <v>1</v>
      </c>
      <c r="F3" s="1" t="s">
        <v>164</v>
      </c>
      <c r="G3" s="32">
        <v>1</v>
      </c>
      <c r="H3" s="1">
        <v>25</v>
      </c>
      <c r="I3" s="1">
        <v>28</v>
      </c>
      <c r="J3" s="28">
        <v>0.25</v>
      </c>
      <c r="K3" s="1">
        <v>20</v>
      </c>
      <c r="L3" s="28">
        <v>7</v>
      </c>
    </row>
    <row r="4" spans="1:12" x14ac:dyDescent="0.35">
      <c r="A4" s="1" t="s">
        <v>98</v>
      </c>
      <c r="B4" s="1" t="s">
        <v>161</v>
      </c>
      <c r="C4" s="1" t="s">
        <v>162</v>
      </c>
      <c r="D4" s="1" t="s">
        <v>163</v>
      </c>
      <c r="E4" s="31">
        <v>1</v>
      </c>
      <c r="F4" s="1" t="s">
        <v>164</v>
      </c>
      <c r="G4" s="32">
        <v>1</v>
      </c>
      <c r="H4" s="1">
        <v>45</v>
      </c>
      <c r="I4" s="1">
        <v>48</v>
      </c>
      <c r="J4" s="28">
        <v>0.55000000000000004</v>
      </c>
      <c r="K4" s="1">
        <v>20</v>
      </c>
      <c r="L4" s="28">
        <v>8.3000000000000007</v>
      </c>
    </row>
    <row r="5" spans="1:12" x14ac:dyDescent="0.35">
      <c r="A5" s="1" t="s">
        <v>99</v>
      </c>
      <c r="B5" s="1" t="s">
        <v>161</v>
      </c>
      <c r="C5" s="1" t="s">
        <v>162</v>
      </c>
      <c r="D5" s="1" t="s">
        <v>163</v>
      </c>
      <c r="E5" s="31">
        <v>1</v>
      </c>
      <c r="F5" s="1" t="s">
        <v>164</v>
      </c>
      <c r="G5" s="32">
        <v>1</v>
      </c>
      <c r="H5" s="1">
        <v>60</v>
      </c>
      <c r="I5" s="1">
        <v>63</v>
      </c>
      <c r="J5" s="28">
        <v>0.85</v>
      </c>
      <c r="K5" s="1">
        <v>20</v>
      </c>
      <c r="L5" s="28">
        <v>9.33</v>
      </c>
    </row>
    <row r="6" spans="1:12" x14ac:dyDescent="0.35">
      <c r="A6" s="1" t="s">
        <v>100</v>
      </c>
      <c r="B6" s="1" t="s">
        <v>161</v>
      </c>
      <c r="C6" s="1" t="s">
        <v>162</v>
      </c>
      <c r="D6" s="1" t="s">
        <v>163</v>
      </c>
      <c r="E6" s="31">
        <v>1</v>
      </c>
      <c r="F6" s="1" t="s">
        <v>164</v>
      </c>
      <c r="G6" s="32">
        <v>1</v>
      </c>
      <c r="H6" s="1">
        <v>70</v>
      </c>
      <c r="I6" s="1">
        <v>73</v>
      </c>
      <c r="J6" s="28">
        <v>0.95</v>
      </c>
      <c r="K6" s="1">
        <v>20</v>
      </c>
      <c r="L6" s="28">
        <v>9.6</v>
      </c>
    </row>
    <row r="7" spans="1:12" x14ac:dyDescent="0.35">
      <c r="A7" s="1" t="s">
        <v>101</v>
      </c>
      <c r="B7" s="1" t="s">
        <v>161</v>
      </c>
      <c r="C7" s="1" t="s">
        <v>162</v>
      </c>
      <c r="D7" s="1" t="s">
        <v>163</v>
      </c>
      <c r="E7" s="31">
        <v>1</v>
      </c>
      <c r="F7" s="1" t="s">
        <v>164</v>
      </c>
      <c r="G7" s="32">
        <v>1</v>
      </c>
      <c r="H7" s="1">
        <v>115</v>
      </c>
      <c r="I7" s="1">
        <v>118</v>
      </c>
      <c r="J7" s="28">
        <v>1</v>
      </c>
      <c r="K7" s="1">
        <v>20</v>
      </c>
      <c r="L7" s="28">
        <v>9.8000000000000007</v>
      </c>
    </row>
    <row r="8" spans="1:12" x14ac:dyDescent="0.35">
      <c r="A8" s="1" t="s">
        <v>102</v>
      </c>
      <c r="B8" s="1" t="s">
        <v>161</v>
      </c>
      <c r="C8" s="1" t="s">
        <v>162</v>
      </c>
      <c r="D8" s="1" t="s">
        <v>163</v>
      </c>
      <c r="E8" s="31">
        <v>1</v>
      </c>
      <c r="F8" s="1" t="s">
        <v>164</v>
      </c>
      <c r="G8" s="32">
        <v>2</v>
      </c>
      <c r="H8" s="1">
        <v>15</v>
      </c>
      <c r="I8" s="1">
        <v>18</v>
      </c>
      <c r="J8" s="28">
        <v>1.65</v>
      </c>
      <c r="K8" s="1">
        <v>20</v>
      </c>
      <c r="L8" s="28">
        <v>16.850000000000001</v>
      </c>
    </row>
    <row r="9" spans="1:12" x14ac:dyDescent="0.35">
      <c r="A9" s="1" t="s">
        <v>103</v>
      </c>
      <c r="B9" s="1" t="s">
        <v>161</v>
      </c>
      <c r="C9" s="1" t="s">
        <v>162</v>
      </c>
      <c r="D9" s="1" t="s">
        <v>163</v>
      </c>
      <c r="E9" s="31">
        <v>1</v>
      </c>
      <c r="F9" s="1" t="s">
        <v>164</v>
      </c>
      <c r="G9" s="32">
        <v>2</v>
      </c>
      <c r="H9" s="1">
        <v>65</v>
      </c>
      <c r="I9" s="1">
        <v>68</v>
      </c>
      <c r="J9" s="28">
        <v>2.15</v>
      </c>
      <c r="K9" s="1">
        <v>20</v>
      </c>
      <c r="L9" s="28">
        <v>20.66</v>
      </c>
    </row>
    <row r="10" spans="1:12" x14ac:dyDescent="0.35">
      <c r="A10" s="1" t="s">
        <v>104</v>
      </c>
      <c r="B10" s="1" t="s">
        <v>161</v>
      </c>
      <c r="C10" s="1" t="s">
        <v>162</v>
      </c>
      <c r="D10" s="1" t="s">
        <v>163</v>
      </c>
      <c r="E10" s="31">
        <v>1</v>
      </c>
      <c r="F10" s="1" t="s">
        <v>164</v>
      </c>
      <c r="G10" s="32">
        <v>2</v>
      </c>
      <c r="H10" s="1">
        <v>115</v>
      </c>
      <c r="I10" s="1">
        <v>118</v>
      </c>
      <c r="J10" s="28">
        <v>2.25</v>
      </c>
      <c r="K10" s="1">
        <v>20</v>
      </c>
      <c r="L10" s="28">
        <v>21</v>
      </c>
    </row>
    <row r="11" spans="1:12" x14ac:dyDescent="0.35">
      <c r="A11" s="1" t="s">
        <v>105</v>
      </c>
      <c r="B11" s="1" t="s">
        <v>161</v>
      </c>
      <c r="C11" s="1" t="s">
        <v>162</v>
      </c>
      <c r="D11" s="1" t="s">
        <v>163</v>
      </c>
      <c r="E11" s="31">
        <v>1</v>
      </c>
      <c r="F11" s="1" t="s">
        <v>164</v>
      </c>
      <c r="G11" s="32">
        <v>2</v>
      </c>
      <c r="H11" s="1">
        <v>135</v>
      </c>
      <c r="I11" s="1">
        <v>138</v>
      </c>
      <c r="J11" s="28">
        <v>2.35</v>
      </c>
      <c r="K11" s="1">
        <v>20</v>
      </c>
      <c r="L11" s="28">
        <v>21.76</v>
      </c>
    </row>
    <row r="12" spans="1:12" x14ac:dyDescent="0.35">
      <c r="A12" s="1" t="s">
        <v>106</v>
      </c>
      <c r="B12" s="1" t="s">
        <v>161</v>
      </c>
      <c r="C12" s="1" t="s">
        <v>162</v>
      </c>
      <c r="D12" s="1" t="s">
        <v>163</v>
      </c>
      <c r="E12" s="31">
        <v>1</v>
      </c>
      <c r="F12" s="1" t="s">
        <v>164</v>
      </c>
      <c r="G12" s="32">
        <v>3</v>
      </c>
      <c r="H12" s="1">
        <v>5</v>
      </c>
      <c r="I12" s="1">
        <v>8</v>
      </c>
      <c r="J12" s="28">
        <v>2.75</v>
      </c>
      <c r="K12" s="1">
        <v>20</v>
      </c>
      <c r="L12" s="28">
        <v>25.4</v>
      </c>
    </row>
    <row r="13" spans="1:12" x14ac:dyDescent="0.35">
      <c r="A13" s="1" t="s">
        <v>107</v>
      </c>
      <c r="B13" s="1" t="s">
        <v>161</v>
      </c>
      <c r="C13" s="1" t="s">
        <v>162</v>
      </c>
      <c r="D13" s="1" t="s">
        <v>163</v>
      </c>
      <c r="E13" s="31">
        <v>1</v>
      </c>
      <c r="F13" s="1" t="s">
        <v>164</v>
      </c>
      <c r="G13" s="32">
        <v>3</v>
      </c>
      <c r="H13" s="1">
        <v>25</v>
      </c>
      <c r="I13" s="1">
        <v>28</v>
      </c>
      <c r="J13" s="28">
        <v>3.15</v>
      </c>
      <c r="K13" s="1">
        <v>20</v>
      </c>
      <c r="L13" s="28">
        <v>29.4</v>
      </c>
    </row>
    <row r="14" spans="1:12" x14ac:dyDescent="0.35">
      <c r="A14" s="1" t="s">
        <v>108</v>
      </c>
      <c r="B14" s="1" t="s">
        <v>161</v>
      </c>
      <c r="C14" s="1" t="s">
        <v>162</v>
      </c>
      <c r="D14" s="1" t="s">
        <v>163</v>
      </c>
      <c r="E14" s="32">
        <v>1</v>
      </c>
      <c r="F14" s="1" t="s">
        <v>164</v>
      </c>
      <c r="G14" s="32">
        <v>3</v>
      </c>
      <c r="H14" s="1">
        <v>55</v>
      </c>
      <c r="I14" s="1">
        <v>58</v>
      </c>
      <c r="J14" s="28">
        <v>3.35</v>
      </c>
      <c r="K14" s="1">
        <v>20</v>
      </c>
      <c r="L14" s="28">
        <v>32.1</v>
      </c>
    </row>
    <row r="15" spans="1:12" x14ac:dyDescent="0.35">
      <c r="A15" s="1" t="s">
        <v>109</v>
      </c>
      <c r="B15" s="1" t="s">
        <v>161</v>
      </c>
      <c r="C15" s="1" t="s">
        <v>162</v>
      </c>
      <c r="D15" s="1" t="s">
        <v>163</v>
      </c>
      <c r="E15" s="32">
        <v>1</v>
      </c>
      <c r="F15" s="1" t="s">
        <v>164</v>
      </c>
      <c r="G15" s="32">
        <v>3</v>
      </c>
      <c r="H15" s="1">
        <v>75</v>
      </c>
      <c r="I15" s="1">
        <v>78</v>
      </c>
      <c r="J15" s="28">
        <v>3.45</v>
      </c>
      <c r="K15" s="1">
        <v>20</v>
      </c>
      <c r="L15" s="28">
        <v>33</v>
      </c>
    </row>
    <row r="16" spans="1:12" x14ac:dyDescent="0.35">
      <c r="A16" s="1" t="s">
        <v>110</v>
      </c>
      <c r="B16" s="1" t="s">
        <v>161</v>
      </c>
      <c r="C16" s="1" t="s">
        <v>162</v>
      </c>
      <c r="D16" s="1" t="s">
        <v>163</v>
      </c>
      <c r="E16" s="32">
        <v>1</v>
      </c>
      <c r="F16" s="1" t="s">
        <v>164</v>
      </c>
      <c r="G16" s="32">
        <v>3</v>
      </c>
      <c r="H16" s="1">
        <v>105</v>
      </c>
      <c r="I16" s="1">
        <v>108</v>
      </c>
      <c r="J16" s="28">
        <v>3.55</v>
      </c>
      <c r="K16" s="1">
        <v>20</v>
      </c>
      <c r="L16" s="28">
        <v>33.549999999999997</v>
      </c>
    </row>
    <row r="17" spans="1:12" x14ac:dyDescent="0.35">
      <c r="A17" s="1" t="s">
        <v>111</v>
      </c>
      <c r="B17" s="1" t="s">
        <v>161</v>
      </c>
      <c r="C17" s="1" t="s">
        <v>162</v>
      </c>
      <c r="D17" s="1" t="s">
        <v>163</v>
      </c>
      <c r="E17" s="32">
        <v>1</v>
      </c>
      <c r="F17" s="1" t="s">
        <v>164</v>
      </c>
      <c r="G17" s="32">
        <v>3</v>
      </c>
      <c r="H17" s="1">
        <v>135</v>
      </c>
      <c r="I17" s="1">
        <v>138</v>
      </c>
      <c r="J17" s="28">
        <v>3.65</v>
      </c>
      <c r="K17" s="1">
        <v>20</v>
      </c>
      <c r="L17" s="28">
        <v>34.840000000000003</v>
      </c>
    </row>
    <row r="18" spans="1:12" x14ac:dyDescent="0.35">
      <c r="A18" s="1" t="s">
        <v>112</v>
      </c>
      <c r="B18" s="1" t="s">
        <v>161</v>
      </c>
      <c r="C18" s="1" t="s">
        <v>162</v>
      </c>
      <c r="D18" s="1" t="s">
        <v>163</v>
      </c>
      <c r="E18" s="32">
        <v>1</v>
      </c>
      <c r="F18" s="1" t="s">
        <v>164</v>
      </c>
      <c r="G18" s="32">
        <v>4</v>
      </c>
      <c r="H18" s="1">
        <v>15</v>
      </c>
      <c r="I18" s="1">
        <v>18</v>
      </c>
      <c r="J18" s="28">
        <v>4</v>
      </c>
      <c r="K18" s="1">
        <v>20</v>
      </c>
      <c r="L18" s="28">
        <v>38.83</v>
      </c>
    </row>
    <row r="19" spans="1:12" x14ac:dyDescent="0.35">
      <c r="A19" s="1" t="s">
        <v>113</v>
      </c>
      <c r="B19" s="1" t="s">
        <v>161</v>
      </c>
      <c r="C19" s="1" t="s">
        <v>162</v>
      </c>
      <c r="D19" s="1" t="s">
        <v>163</v>
      </c>
      <c r="E19" s="32">
        <v>1</v>
      </c>
      <c r="F19" s="1" t="s">
        <v>164</v>
      </c>
      <c r="G19" s="32">
        <v>4</v>
      </c>
      <c r="H19" s="1">
        <v>40</v>
      </c>
      <c r="I19" s="1">
        <v>43</v>
      </c>
      <c r="J19" s="28">
        <v>4.25</v>
      </c>
      <c r="K19" s="1">
        <v>20</v>
      </c>
      <c r="L19" s="28">
        <v>41.44</v>
      </c>
    </row>
    <row r="20" spans="1:12" x14ac:dyDescent="0.35">
      <c r="A20" s="1" t="s">
        <v>114</v>
      </c>
      <c r="B20" s="1" t="s">
        <v>161</v>
      </c>
      <c r="C20" s="1" t="s">
        <v>162</v>
      </c>
      <c r="D20" s="1" t="s">
        <v>163</v>
      </c>
      <c r="E20" s="32">
        <v>1</v>
      </c>
      <c r="F20" s="1" t="s">
        <v>164</v>
      </c>
      <c r="G20" s="32">
        <v>4</v>
      </c>
      <c r="H20" s="1">
        <v>55</v>
      </c>
      <c r="I20" s="1">
        <v>58</v>
      </c>
      <c r="J20" s="28">
        <v>4.6500000000000004</v>
      </c>
      <c r="K20" s="1">
        <v>20</v>
      </c>
      <c r="L20" s="28">
        <v>44.5</v>
      </c>
    </row>
    <row r="21" spans="1:12" x14ac:dyDescent="0.35">
      <c r="A21" s="1" t="s">
        <v>115</v>
      </c>
      <c r="B21" s="1" t="s">
        <v>161</v>
      </c>
      <c r="C21" s="1" t="s">
        <v>162</v>
      </c>
      <c r="D21" s="1" t="s">
        <v>163</v>
      </c>
      <c r="E21" s="32">
        <v>1</v>
      </c>
      <c r="F21" s="1" t="s">
        <v>164</v>
      </c>
      <c r="G21" s="32">
        <v>4</v>
      </c>
      <c r="H21" s="1">
        <v>65</v>
      </c>
      <c r="I21" s="1">
        <v>68</v>
      </c>
      <c r="J21" s="28">
        <v>4.75</v>
      </c>
      <c r="K21" s="1">
        <v>20</v>
      </c>
      <c r="L21" s="28">
        <v>46.6</v>
      </c>
    </row>
    <row r="22" spans="1:12" x14ac:dyDescent="0.35">
      <c r="A22" s="1" t="s">
        <v>116</v>
      </c>
      <c r="B22" s="1" t="s">
        <v>161</v>
      </c>
      <c r="C22" s="1" t="s">
        <v>162</v>
      </c>
      <c r="D22" s="1" t="s">
        <v>163</v>
      </c>
      <c r="E22" s="32">
        <v>1</v>
      </c>
      <c r="F22" s="1" t="s">
        <v>164</v>
      </c>
      <c r="G22" s="32">
        <v>4</v>
      </c>
      <c r="H22" s="1">
        <v>80</v>
      </c>
      <c r="I22" s="1">
        <v>83</v>
      </c>
      <c r="J22" s="28">
        <v>4.95</v>
      </c>
      <c r="K22" s="1">
        <v>20</v>
      </c>
      <c r="L22" s="28">
        <v>48</v>
      </c>
    </row>
    <row r="23" spans="1:12" x14ac:dyDescent="0.35">
      <c r="A23" s="1" t="s">
        <v>117</v>
      </c>
      <c r="B23" s="1" t="s">
        <v>161</v>
      </c>
      <c r="C23" s="1" t="s">
        <v>162</v>
      </c>
      <c r="D23" s="1" t="s">
        <v>163</v>
      </c>
      <c r="E23" s="32">
        <v>1</v>
      </c>
      <c r="F23" s="1" t="s">
        <v>164</v>
      </c>
      <c r="G23" s="32">
        <v>4</v>
      </c>
      <c r="H23" s="1">
        <v>95</v>
      </c>
      <c r="I23" s="1">
        <v>98</v>
      </c>
      <c r="J23" s="28">
        <v>5.05</v>
      </c>
      <c r="K23" s="1">
        <v>20</v>
      </c>
      <c r="L23" s="28">
        <v>48.8</v>
      </c>
    </row>
    <row r="24" spans="1:12" x14ac:dyDescent="0.35">
      <c r="A24" s="1" t="s">
        <v>118</v>
      </c>
      <c r="B24" s="1" t="s">
        <v>161</v>
      </c>
      <c r="C24" s="1" t="s">
        <v>162</v>
      </c>
      <c r="D24" s="1" t="s">
        <v>163</v>
      </c>
      <c r="E24" s="32">
        <v>1</v>
      </c>
      <c r="F24" s="1" t="s">
        <v>164</v>
      </c>
      <c r="G24" s="32">
        <v>4</v>
      </c>
      <c r="H24" s="1">
        <v>110</v>
      </c>
      <c r="I24" s="1">
        <v>113</v>
      </c>
      <c r="J24" s="28">
        <v>5.15</v>
      </c>
      <c r="K24" s="1">
        <v>20</v>
      </c>
      <c r="L24" s="28">
        <v>49.7</v>
      </c>
    </row>
    <row r="25" spans="1:12" x14ac:dyDescent="0.35">
      <c r="A25" s="1" t="s">
        <v>119</v>
      </c>
      <c r="B25" s="1" t="s">
        <v>161</v>
      </c>
      <c r="C25" s="1" t="s">
        <v>162</v>
      </c>
      <c r="D25" s="1" t="s">
        <v>163</v>
      </c>
      <c r="E25" s="32">
        <v>1</v>
      </c>
      <c r="F25" s="1" t="s">
        <v>164</v>
      </c>
      <c r="G25" s="32">
        <v>4</v>
      </c>
      <c r="H25" s="1">
        <v>140</v>
      </c>
      <c r="I25" s="1">
        <v>143</v>
      </c>
      <c r="J25" s="28">
        <v>5.3</v>
      </c>
      <c r="K25" s="1">
        <v>20</v>
      </c>
      <c r="L25" s="28">
        <v>50.8</v>
      </c>
    </row>
    <row r="26" spans="1:12" x14ac:dyDescent="0.35">
      <c r="A26" s="1" t="s">
        <v>120</v>
      </c>
      <c r="B26" s="1" t="s">
        <v>161</v>
      </c>
      <c r="C26" s="1" t="s">
        <v>162</v>
      </c>
      <c r="D26" s="1" t="s">
        <v>163</v>
      </c>
      <c r="E26" s="32">
        <v>1</v>
      </c>
      <c r="F26" s="1" t="s">
        <v>164</v>
      </c>
      <c r="G26" s="32">
        <v>5</v>
      </c>
      <c r="H26" s="1">
        <v>5</v>
      </c>
      <c r="I26" s="1">
        <v>8</v>
      </c>
      <c r="J26" s="28">
        <v>5.4</v>
      </c>
      <c r="K26" s="1">
        <v>20</v>
      </c>
      <c r="L26" s="28">
        <v>51.7</v>
      </c>
    </row>
    <row r="27" spans="1:12" x14ac:dyDescent="0.35">
      <c r="A27" s="1" t="s">
        <v>121</v>
      </c>
      <c r="B27" s="1" t="s">
        <v>161</v>
      </c>
      <c r="C27" s="1" t="s">
        <v>162</v>
      </c>
      <c r="D27" s="1" t="s">
        <v>165</v>
      </c>
      <c r="E27" s="32">
        <v>2</v>
      </c>
      <c r="F27" s="1" t="s">
        <v>164</v>
      </c>
      <c r="G27" s="32">
        <v>1</v>
      </c>
      <c r="H27" s="1">
        <v>73</v>
      </c>
      <c r="I27" s="1">
        <v>76</v>
      </c>
      <c r="J27" s="28">
        <v>6</v>
      </c>
      <c r="K27" s="1">
        <v>20</v>
      </c>
      <c r="L27" s="28">
        <v>63.1</v>
      </c>
    </row>
    <row r="28" spans="1:12" x14ac:dyDescent="0.35">
      <c r="A28" s="1" t="s">
        <v>122</v>
      </c>
      <c r="B28" s="1" t="s">
        <v>161</v>
      </c>
      <c r="C28" s="1" t="s">
        <v>162</v>
      </c>
      <c r="D28" s="1" t="s">
        <v>165</v>
      </c>
      <c r="E28" s="32">
        <v>2</v>
      </c>
      <c r="F28" s="1" t="s">
        <v>164</v>
      </c>
      <c r="G28" s="32">
        <v>1</v>
      </c>
      <c r="H28" s="1">
        <v>98</v>
      </c>
      <c r="I28" s="1">
        <v>101</v>
      </c>
      <c r="J28" s="28">
        <v>6.45</v>
      </c>
      <c r="K28" s="1">
        <v>20</v>
      </c>
      <c r="L28" s="28">
        <v>68.900000000000006</v>
      </c>
    </row>
    <row r="29" spans="1:12" x14ac:dyDescent="0.35">
      <c r="A29" s="1" t="s">
        <v>123</v>
      </c>
      <c r="B29" s="1" t="s">
        <v>161</v>
      </c>
      <c r="C29" s="1" t="s">
        <v>162</v>
      </c>
      <c r="D29" s="1" t="s">
        <v>165</v>
      </c>
      <c r="E29" s="32" t="s">
        <v>166</v>
      </c>
      <c r="F29" s="1" t="s">
        <v>164</v>
      </c>
      <c r="G29" s="32" t="s">
        <v>167</v>
      </c>
      <c r="H29" s="1">
        <v>113</v>
      </c>
      <c r="I29" s="1">
        <v>116</v>
      </c>
      <c r="J29" s="28">
        <v>6.55</v>
      </c>
      <c r="K29" s="1">
        <v>20</v>
      </c>
      <c r="L29" s="28">
        <v>70.7</v>
      </c>
    </row>
    <row r="30" spans="1:12" x14ac:dyDescent="0.35">
      <c r="A30" s="1" t="s">
        <v>124</v>
      </c>
      <c r="B30" s="1" t="s">
        <v>161</v>
      </c>
      <c r="C30" s="1" t="s">
        <v>162</v>
      </c>
      <c r="D30" s="1" t="s">
        <v>163</v>
      </c>
      <c r="E30" s="32">
        <v>2</v>
      </c>
      <c r="F30" s="1" t="s">
        <v>164</v>
      </c>
      <c r="G30" s="32">
        <v>1</v>
      </c>
      <c r="H30" s="1">
        <v>15</v>
      </c>
      <c r="I30" s="1">
        <v>18</v>
      </c>
      <c r="J30" s="28">
        <v>7.35</v>
      </c>
      <c r="K30" s="1">
        <v>20</v>
      </c>
      <c r="L30" s="28">
        <v>75</v>
      </c>
    </row>
    <row r="31" spans="1:12" x14ac:dyDescent="0.35">
      <c r="A31" s="1" t="s">
        <v>125</v>
      </c>
      <c r="B31" s="1" t="s">
        <v>161</v>
      </c>
      <c r="C31" s="1" t="s">
        <v>162</v>
      </c>
      <c r="D31" s="1" t="s">
        <v>163</v>
      </c>
      <c r="E31" s="32">
        <v>2</v>
      </c>
      <c r="F31" s="1" t="s">
        <v>164</v>
      </c>
      <c r="G31" s="32">
        <v>1</v>
      </c>
      <c r="H31" s="1">
        <v>75</v>
      </c>
      <c r="I31" s="1">
        <v>78</v>
      </c>
      <c r="J31" s="28">
        <v>7.85</v>
      </c>
      <c r="K31" s="1">
        <v>20</v>
      </c>
      <c r="L31" s="28">
        <v>81</v>
      </c>
    </row>
    <row r="32" spans="1:12" x14ac:dyDescent="0.35">
      <c r="A32" s="1" t="s">
        <v>126</v>
      </c>
      <c r="B32" s="1" t="s">
        <v>161</v>
      </c>
      <c r="C32" s="1" t="s">
        <v>162</v>
      </c>
      <c r="D32" s="1" t="s">
        <v>163</v>
      </c>
      <c r="E32" s="32">
        <v>2</v>
      </c>
      <c r="F32" s="1" t="s">
        <v>164</v>
      </c>
      <c r="G32" s="32">
        <v>1</v>
      </c>
      <c r="H32" s="1">
        <v>90</v>
      </c>
      <c r="I32" s="1">
        <v>93</v>
      </c>
      <c r="J32" s="28">
        <v>8.0500000000000007</v>
      </c>
      <c r="K32" s="1">
        <v>20</v>
      </c>
      <c r="L32" s="28">
        <v>85.2</v>
      </c>
    </row>
    <row r="33" spans="1:12" x14ac:dyDescent="0.35">
      <c r="A33" s="1" t="s">
        <v>127</v>
      </c>
      <c r="B33" s="1" t="s">
        <v>161</v>
      </c>
      <c r="C33" s="1" t="s">
        <v>162</v>
      </c>
      <c r="D33" s="1" t="s">
        <v>163</v>
      </c>
      <c r="E33" s="32">
        <v>2</v>
      </c>
      <c r="F33" s="1" t="s">
        <v>164</v>
      </c>
      <c r="G33" s="32">
        <v>1</v>
      </c>
      <c r="H33" s="1">
        <v>125</v>
      </c>
      <c r="I33" s="1">
        <v>128</v>
      </c>
      <c r="J33" s="28">
        <v>8.4</v>
      </c>
      <c r="K33" s="1">
        <v>20</v>
      </c>
      <c r="L33" s="28">
        <v>88.6</v>
      </c>
    </row>
    <row r="34" spans="1:12" x14ac:dyDescent="0.35">
      <c r="A34" s="1" t="s">
        <v>128</v>
      </c>
      <c r="B34" s="1" t="s">
        <v>161</v>
      </c>
      <c r="C34" s="1" t="s">
        <v>162</v>
      </c>
      <c r="D34" s="1" t="s">
        <v>163</v>
      </c>
      <c r="E34" s="32">
        <v>2</v>
      </c>
      <c r="F34" s="1" t="s">
        <v>164</v>
      </c>
      <c r="G34" s="32" t="s">
        <v>166</v>
      </c>
      <c r="H34" s="1">
        <v>10</v>
      </c>
      <c r="I34" s="1">
        <v>13</v>
      </c>
      <c r="J34" s="28">
        <v>8.75</v>
      </c>
      <c r="K34" s="1">
        <v>20</v>
      </c>
      <c r="L34" s="28">
        <v>91</v>
      </c>
    </row>
    <row r="35" spans="1:12" x14ac:dyDescent="0.35">
      <c r="A35" s="1" t="s">
        <v>129</v>
      </c>
      <c r="B35" s="1" t="s">
        <v>161</v>
      </c>
      <c r="C35" s="1" t="s">
        <v>162</v>
      </c>
      <c r="D35" s="1" t="s">
        <v>163</v>
      </c>
      <c r="E35" s="32">
        <v>2</v>
      </c>
      <c r="F35" s="1" t="s">
        <v>164</v>
      </c>
      <c r="G35" s="32" t="s">
        <v>166</v>
      </c>
      <c r="H35" s="1">
        <v>90</v>
      </c>
      <c r="I35" s="1">
        <v>93</v>
      </c>
      <c r="J35" s="28">
        <v>9</v>
      </c>
      <c r="K35" s="1">
        <v>20</v>
      </c>
      <c r="L35" s="28">
        <v>93</v>
      </c>
    </row>
    <row r="36" spans="1:12" x14ac:dyDescent="0.35">
      <c r="A36" s="1" t="s">
        <v>130</v>
      </c>
      <c r="B36" s="1" t="s">
        <v>161</v>
      </c>
      <c r="C36" s="1" t="s">
        <v>162</v>
      </c>
      <c r="D36" s="1" t="s">
        <v>163</v>
      </c>
      <c r="E36" s="32">
        <v>2</v>
      </c>
      <c r="F36" s="1" t="s">
        <v>164</v>
      </c>
      <c r="G36" s="32" t="s">
        <v>168</v>
      </c>
      <c r="H36" s="1">
        <v>10</v>
      </c>
      <c r="I36" s="1">
        <v>13</v>
      </c>
      <c r="J36" s="28">
        <v>9.5</v>
      </c>
      <c r="K36" s="1">
        <v>20</v>
      </c>
      <c r="L36" s="28">
        <v>96.6</v>
      </c>
    </row>
    <row r="37" spans="1:12" x14ac:dyDescent="0.35">
      <c r="A37" s="1" t="s">
        <v>131</v>
      </c>
      <c r="B37" s="1" t="s">
        <v>161</v>
      </c>
      <c r="C37" s="1" t="s">
        <v>162</v>
      </c>
      <c r="D37" s="1" t="s">
        <v>163</v>
      </c>
      <c r="E37" s="32">
        <v>2</v>
      </c>
      <c r="F37" s="1" t="s">
        <v>164</v>
      </c>
      <c r="G37" s="32" t="s">
        <v>168</v>
      </c>
      <c r="H37" s="1">
        <v>45</v>
      </c>
      <c r="I37" s="1">
        <v>48</v>
      </c>
      <c r="J37" s="28">
        <v>9.8000000000000007</v>
      </c>
      <c r="K37" s="1">
        <v>20</v>
      </c>
      <c r="L37" s="28">
        <v>98.3</v>
      </c>
    </row>
    <row r="38" spans="1:12" x14ac:dyDescent="0.35">
      <c r="A38" s="1" t="s">
        <v>132</v>
      </c>
      <c r="B38" s="1" t="s">
        <v>161</v>
      </c>
      <c r="C38" s="1" t="s">
        <v>162</v>
      </c>
      <c r="D38" s="1" t="s">
        <v>163</v>
      </c>
      <c r="E38" s="32">
        <v>2</v>
      </c>
      <c r="F38" s="1" t="s">
        <v>164</v>
      </c>
      <c r="G38" s="32" t="s">
        <v>168</v>
      </c>
      <c r="H38" s="1">
        <v>80</v>
      </c>
      <c r="I38" s="1">
        <v>83</v>
      </c>
      <c r="J38" s="28">
        <v>10.1</v>
      </c>
      <c r="K38" s="1">
        <v>20</v>
      </c>
      <c r="L38" s="28">
        <v>100.2</v>
      </c>
    </row>
    <row r="39" spans="1:12" x14ac:dyDescent="0.35">
      <c r="A39" s="1" t="s">
        <v>133</v>
      </c>
      <c r="B39" s="1" t="s">
        <v>161</v>
      </c>
      <c r="C39" s="1" t="s">
        <v>162</v>
      </c>
      <c r="D39" s="1" t="s">
        <v>163</v>
      </c>
      <c r="E39" s="31">
        <v>2</v>
      </c>
      <c r="F39" s="1" t="s">
        <v>164</v>
      </c>
      <c r="G39" s="32" t="s">
        <v>168</v>
      </c>
      <c r="H39" s="1">
        <v>100</v>
      </c>
      <c r="I39" s="1">
        <v>103</v>
      </c>
      <c r="J39" s="28">
        <v>10.4</v>
      </c>
      <c r="K39" s="1">
        <v>20</v>
      </c>
      <c r="L39" s="28">
        <v>103.5</v>
      </c>
    </row>
    <row r="40" spans="1:12" x14ac:dyDescent="0.35">
      <c r="A40" s="1" t="s">
        <v>134</v>
      </c>
      <c r="B40" s="1" t="s">
        <v>161</v>
      </c>
      <c r="C40" s="1" t="s">
        <v>162</v>
      </c>
      <c r="D40" s="1" t="s">
        <v>163</v>
      </c>
      <c r="E40" s="31">
        <v>2</v>
      </c>
      <c r="F40" s="1" t="s">
        <v>164</v>
      </c>
      <c r="G40" s="32">
        <v>3</v>
      </c>
      <c r="H40" s="1">
        <v>140</v>
      </c>
      <c r="I40" s="1">
        <v>143</v>
      </c>
      <c r="J40" s="28">
        <v>10.7</v>
      </c>
      <c r="K40" s="1">
        <v>20</v>
      </c>
      <c r="L40" s="28">
        <v>106.7</v>
      </c>
    </row>
    <row r="41" spans="1:12" x14ac:dyDescent="0.35">
      <c r="A41" s="1" t="s">
        <v>135</v>
      </c>
      <c r="B41" s="1" t="s">
        <v>161</v>
      </c>
      <c r="C41" s="1" t="s">
        <v>162</v>
      </c>
      <c r="D41" s="1" t="s">
        <v>163</v>
      </c>
      <c r="E41" s="31">
        <v>2</v>
      </c>
      <c r="F41" s="1" t="s">
        <v>164</v>
      </c>
      <c r="G41" s="32" t="s">
        <v>169</v>
      </c>
      <c r="H41" s="1">
        <v>40</v>
      </c>
      <c r="I41" s="1">
        <v>43</v>
      </c>
      <c r="J41" s="28">
        <v>11.2</v>
      </c>
      <c r="K41" s="1">
        <v>20</v>
      </c>
      <c r="L41" s="28">
        <v>111.95</v>
      </c>
    </row>
    <row r="42" spans="1:12" x14ac:dyDescent="0.35">
      <c r="A42" s="1" t="s">
        <v>136</v>
      </c>
      <c r="B42" s="1" t="s">
        <v>161</v>
      </c>
      <c r="C42" s="1" t="s">
        <v>162</v>
      </c>
      <c r="D42" s="1" t="s">
        <v>163</v>
      </c>
      <c r="E42" s="31">
        <v>2</v>
      </c>
      <c r="F42" s="1" t="s">
        <v>164</v>
      </c>
      <c r="G42" s="32" t="s">
        <v>169</v>
      </c>
      <c r="H42" s="1">
        <v>100</v>
      </c>
      <c r="I42" s="1">
        <v>103</v>
      </c>
      <c r="J42" s="28">
        <v>12.3</v>
      </c>
      <c r="K42" s="1">
        <v>20</v>
      </c>
      <c r="L42" s="28">
        <v>121.7</v>
      </c>
    </row>
    <row r="43" spans="1:12" x14ac:dyDescent="0.35">
      <c r="A43" s="1" t="s">
        <v>137</v>
      </c>
      <c r="B43" s="1" t="s">
        <v>161</v>
      </c>
      <c r="C43" s="1" t="s">
        <v>162</v>
      </c>
      <c r="D43" s="1" t="s">
        <v>163</v>
      </c>
      <c r="E43" s="31">
        <v>2</v>
      </c>
      <c r="F43" s="1" t="s">
        <v>164</v>
      </c>
      <c r="G43" s="32">
        <v>4</v>
      </c>
      <c r="H43" s="1">
        <v>120</v>
      </c>
      <c r="I43" s="1">
        <v>123</v>
      </c>
      <c r="J43" s="28">
        <v>12.4</v>
      </c>
      <c r="K43" s="1">
        <v>20</v>
      </c>
      <c r="L43" s="28">
        <v>123.1</v>
      </c>
    </row>
    <row r="44" spans="1:12" x14ac:dyDescent="0.35">
      <c r="A44" s="1" t="s">
        <v>138</v>
      </c>
      <c r="B44" s="1" t="s">
        <v>161</v>
      </c>
      <c r="C44" s="1" t="s">
        <v>162</v>
      </c>
      <c r="D44" s="1" t="s">
        <v>163</v>
      </c>
      <c r="E44" s="31">
        <v>2</v>
      </c>
      <c r="F44" s="1" t="s">
        <v>164</v>
      </c>
      <c r="G44" s="32">
        <v>4</v>
      </c>
      <c r="H44" s="1">
        <v>140</v>
      </c>
      <c r="I44" s="1">
        <v>143</v>
      </c>
      <c r="J44" s="28">
        <v>12.6</v>
      </c>
      <c r="K44" s="1">
        <v>20</v>
      </c>
      <c r="L44" s="28">
        <v>124.5</v>
      </c>
    </row>
    <row r="45" spans="1:12" x14ac:dyDescent="0.35">
      <c r="A45" s="1" t="s">
        <v>139</v>
      </c>
      <c r="B45" s="1" t="s">
        <v>161</v>
      </c>
      <c r="C45" s="1" t="s">
        <v>162</v>
      </c>
      <c r="D45" s="1" t="s">
        <v>163</v>
      </c>
      <c r="E45" s="31">
        <v>2</v>
      </c>
      <c r="F45" s="1" t="s">
        <v>164</v>
      </c>
      <c r="G45" s="32">
        <v>5</v>
      </c>
      <c r="H45" s="1">
        <v>10</v>
      </c>
      <c r="I45" s="1">
        <v>13</v>
      </c>
      <c r="J45" s="28">
        <v>12.7</v>
      </c>
      <c r="K45" s="1">
        <v>20</v>
      </c>
      <c r="L45" s="28">
        <v>125.8</v>
      </c>
    </row>
    <row r="46" spans="1:12" x14ac:dyDescent="0.35">
      <c r="A46" s="1" t="s">
        <v>140</v>
      </c>
      <c r="B46" s="1" t="s">
        <v>161</v>
      </c>
      <c r="C46" s="1" t="s">
        <v>162</v>
      </c>
      <c r="D46" s="1" t="s">
        <v>163</v>
      </c>
      <c r="E46" s="31">
        <v>2</v>
      </c>
      <c r="F46" s="1" t="s">
        <v>164</v>
      </c>
      <c r="G46" s="32">
        <v>5</v>
      </c>
      <c r="H46" s="1">
        <v>25</v>
      </c>
      <c r="I46" s="1">
        <v>28</v>
      </c>
      <c r="J46" s="28">
        <v>12.8</v>
      </c>
      <c r="K46" s="1">
        <v>20</v>
      </c>
      <c r="L46" s="28">
        <v>127</v>
      </c>
    </row>
    <row r="47" spans="1:12" x14ac:dyDescent="0.35">
      <c r="A47" s="1" t="s">
        <v>141</v>
      </c>
      <c r="B47" s="1" t="s">
        <v>161</v>
      </c>
      <c r="C47" s="1" t="s">
        <v>162</v>
      </c>
      <c r="D47" s="1" t="s">
        <v>163</v>
      </c>
      <c r="E47" s="31">
        <v>2</v>
      </c>
      <c r="F47" s="1" t="s">
        <v>164</v>
      </c>
      <c r="G47" s="32">
        <v>5</v>
      </c>
      <c r="H47" s="1">
        <v>35</v>
      </c>
      <c r="I47" s="1">
        <v>38</v>
      </c>
      <c r="J47" s="28">
        <v>12.9</v>
      </c>
      <c r="K47" s="1">
        <v>20</v>
      </c>
      <c r="L47" s="28">
        <v>128.21</v>
      </c>
    </row>
    <row r="48" spans="1:12" x14ac:dyDescent="0.35">
      <c r="A48" s="1" t="s">
        <v>142</v>
      </c>
      <c r="B48" s="1" t="s">
        <v>161</v>
      </c>
      <c r="C48" s="1" t="s">
        <v>162</v>
      </c>
      <c r="D48" s="1" t="s">
        <v>163</v>
      </c>
      <c r="E48" s="31">
        <v>2</v>
      </c>
      <c r="F48" s="1" t="s">
        <v>164</v>
      </c>
      <c r="G48" s="32">
        <v>5</v>
      </c>
      <c r="H48" s="1">
        <v>50</v>
      </c>
      <c r="I48" s="1">
        <v>53</v>
      </c>
      <c r="J48" s="28">
        <v>13</v>
      </c>
      <c r="K48" s="1">
        <v>20</v>
      </c>
      <c r="L48" s="28">
        <v>129.30000000000001</v>
      </c>
    </row>
    <row r="49" spans="1:15" x14ac:dyDescent="0.35">
      <c r="A49" s="1" t="s">
        <v>143</v>
      </c>
      <c r="B49" s="1" t="s">
        <v>161</v>
      </c>
      <c r="C49" s="1" t="s">
        <v>162</v>
      </c>
      <c r="D49" s="1" t="s">
        <v>163</v>
      </c>
      <c r="E49" s="31">
        <v>2</v>
      </c>
      <c r="F49" s="1" t="s">
        <v>164</v>
      </c>
      <c r="G49" s="32">
        <v>5</v>
      </c>
      <c r="H49" s="1">
        <v>70</v>
      </c>
      <c r="I49" s="1">
        <v>73</v>
      </c>
      <c r="J49" s="28">
        <v>13.2</v>
      </c>
      <c r="K49" s="1">
        <v>20</v>
      </c>
      <c r="L49" s="28">
        <v>131.94999999999999</v>
      </c>
    </row>
    <row r="50" spans="1:15" x14ac:dyDescent="0.35">
      <c r="A50" s="1" t="s">
        <v>144</v>
      </c>
      <c r="B50" s="1" t="s">
        <v>161</v>
      </c>
      <c r="C50" s="1" t="s">
        <v>162</v>
      </c>
      <c r="D50" s="1" t="s">
        <v>163</v>
      </c>
      <c r="E50" s="31">
        <v>2</v>
      </c>
      <c r="F50" s="1" t="s">
        <v>164</v>
      </c>
      <c r="G50" s="32">
        <v>5</v>
      </c>
      <c r="H50" s="1">
        <v>90</v>
      </c>
      <c r="I50" s="1">
        <v>93</v>
      </c>
      <c r="J50" s="28">
        <v>13.4</v>
      </c>
      <c r="K50" s="1">
        <v>20</v>
      </c>
      <c r="L50" s="28">
        <v>134.5</v>
      </c>
    </row>
    <row r="51" spans="1:15" x14ac:dyDescent="0.35">
      <c r="A51" s="1" t="s">
        <v>83</v>
      </c>
      <c r="B51" s="1" t="s">
        <v>161</v>
      </c>
      <c r="C51" s="1" t="s">
        <v>162</v>
      </c>
      <c r="D51" s="1" t="s">
        <v>163</v>
      </c>
      <c r="E51" s="31">
        <v>2</v>
      </c>
      <c r="F51" s="1" t="s">
        <v>164</v>
      </c>
      <c r="G51" s="32">
        <v>5</v>
      </c>
      <c r="H51" s="1">
        <v>120</v>
      </c>
      <c r="I51" s="1">
        <v>123</v>
      </c>
      <c r="J51" s="28">
        <v>13.6</v>
      </c>
      <c r="K51" s="1">
        <v>20</v>
      </c>
      <c r="L51" s="28">
        <v>136.22999999999999</v>
      </c>
    </row>
    <row r="52" spans="1:15" x14ac:dyDescent="0.35">
      <c r="A52" s="1" t="s">
        <v>145</v>
      </c>
      <c r="B52" s="1" t="s">
        <v>161</v>
      </c>
      <c r="C52" s="1" t="s">
        <v>162</v>
      </c>
      <c r="D52" s="1" t="s">
        <v>163</v>
      </c>
      <c r="E52" s="31">
        <v>2</v>
      </c>
      <c r="F52" s="1" t="s">
        <v>164</v>
      </c>
      <c r="G52" s="32" t="s">
        <v>170</v>
      </c>
      <c r="H52" s="1">
        <v>20</v>
      </c>
      <c r="I52" s="1">
        <v>23</v>
      </c>
      <c r="J52" s="28">
        <v>14.1</v>
      </c>
      <c r="K52" s="1">
        <v>20</v>
      </c>
      <c r="L52" s="28">
        <v>141.24</v>
      </c>
    </row>
    <row r="53" spans="1:15" x14ac:dyDescent="0.35">
      <c r="A53" s="1" t="s">
        <v>146</v>
      </c>
      <c r="B53" s="1" t="s">
        <v>161</v>
      </c>
      <c r="C53" s="1" t="s">
        <v>162</v>
      </c>
      <c r="D53" s="1" t="s">
        <v>163</v>
      </c>
      <c r="E53" s="31">
        <v>2</v>
      </c>
      <c r="F53" s="1" t="s">
        <v>164</v>
      </c>
      <c r="G53" s="32" t="s">
        <v>170</v>
      </c>
      <c r="H53" s="1">
        <v>80</v>
      </c>
      <c r="I53" s="1">
        <v>83</v>
      </c>
      <c r="J53" s="28">
        <v>15.1</v>
      </c>
      <c r="K53" s="1">
        <v>20</v>
      </c>
      <c r="L53" s="28">
        <v>150.5</v>
      </c>
    </row>
    <row r="54" spans="1:15" x14ac:dyDescent="0.35">
      <c r="A54" s="1" t="s">
        <v>147</v>
      </c>
      <c r="B54" s="1" t="s">
        <v>161</v>
      </c>
      <c r="C54" s="1" t="s">
        <v>162</v>
      </c>
      <c r="D54" s="1" t="s">
        <v>163</v>
      </c>
      <c r="E54" s="31">
        <v>2</v>
      </c>
      <c r="F54" s="1" t="s">
        <v>164</v>
      </c>
      <c r="G54" s="32" t="s">
        <v>170</v>
      </c>
      <c r="H54" s="1">
        <v>110</v>
      </c>
      <c r="I54" s="1">
        <v>113</v>
      </c>
      <c r="J54" s="28">
        <v>15.7</v>
      </c>
      <c r="K54" s="1">
        <v>20</v>
      </c>
      <c r="L54" s="28">
        <v>156.32</v>
      </c>
      <c r="N54"/>
      <c r="O54" s="33"/>
    </row>
    <row r="55" spans="1:15" x14ac:dyDescent="0.35">
      <c r="A55" s="1" t="s">
        <v>148</v>
      </c>
      <c r="B55" s="1" t="s">
        <v>161</v>
      </c>
      <c r="C55" s="1" t="s">
        <v>162</v>
      </c>
      <c r="D55" s="1" t="s">
        <v>163</v>
      </c>
      <c r="E55" s="31">
        <v>3</v>
      </c>
      <c r="F55" s="1" t="s">
        <v>164</v>
      </c>
      <c r="G55" s="32" t="s">
        <v>167</v>
      </c>
      <c r="H55" s="1">
        <v>2</v>
      </c>
      <c r="I55" s="1">
        <v>5</v>
      </c>
      <c r="J55" s="28">
        <v>16.809999999999999</v>
      </c>
      <c r="K55" s="1">
        <v>20</v>
      </c>
      <c r="L55" s="28">
        <v>186.81</v>
      </c>
      <c r="N55" s="33"/>
      <c r="O55" s="33"/>
    </row>
    <row r="56" spans="1:15" x14ac:dyDescent="0.35">
      <c r="A56" s="1" t="s">
        <v>84</v>
      </c>
      <c r="B56" s="1" t="s">
        <v>161</v>
      </c>
      <c r="C56" s="1" t="s">
        <v>162</v>
      </c>
      <c r="D56" s="1" t="s">
        <v>163</v>
      </c>
      <c r="E56" s="31">
        <v>3</v>
      </c>
      <c r="F56" s="1" t="s">
        <v>164</v>
      </c>
      <c r="G56" s="32" t="s">
        <v>167</v>
      </c>
      <c r="H56" s="1">
        <v>133</v>
      </c>
      <c r="I56" s="1">
        <v>136</v>
      </c>
      <c r="J56" s="28">
        <v>18.12</v>
      </c>
      <c r="K56" s="1">
        <v>20</v>
      </c>
      <c r="L56" s="28">
        <v>205.29090909999999</v>
      </c>
      <c r="N56" s="33"/>
      <c r="O56" s="33"/>
    </row>
    <row r="57" spans="1:15" x14ac:dyDescent="0.35">
      <c r="A57" s="1" t="s">
        <v>85</v>
      </c>
      <c r="B57" s="1" t="s">
        <v>161</v>
      </c>
      <c r="C57" s="1" t="s">
        <v>162</v>
      </c>
      <c r="D57" s="1" t="s">
        <v>163</v>
      </c>
      <c r="E57" s="31">
        <v>3</v>
      </c>
      <c r="F57" s="1" t="s">
        <v>164</v>
      </c>
      <c r="G57" s="32" t="s">
        <v>166</v>
      </c>
      <c r="H57" s="1">
        <v>89</v>
      </c>
      <c r="I57" s="1">
        <v>92</v>
      </c>
      <c r="J57" s="28">
        <v>19.18</v>
      </c>
      <c r="K57" s="1">
        <v>20</v>
      </c>
      <c r="L57" s="28">
        <v>220.26</v>
      </c>
      <c r="N57"/>
      <c r="O57" s="33"/>
    </row>
    <row r="58" spans="1:15" x14ac:dyDescent="0.35">
      <c r="A58" s="1" t="s">
        <v>86</v>
      </c>
      <c r="B58" s="1" t="s">
        <v>161</v>
      </c>
      <c r="C58" s="1" t="s">
        <v>162</v>
      </c>
      <c r="D58" s="1" t="s">
        <v>163</v>
      </c>
      <c r="E58" s="31">
        <v>3</v>
      </c>
      <c r="F58" s="1" t="s">
        <v>164</v>
      </c>
      <c r="G58" s="32" t="s">
        <v>168</v>
      </c>
      <c r="H58" s="1">
        <v>89</v>
      </c>
      <c r="I58" s="1">
        <v>92</v>
      </c>
      <c r="J58" s="28">
        <v>20.68</v>
      </c>
      <c r="K58" s="1">
        <v>20</v>
      </c>
      <c r="L58" s="28">
        <v>242.34</v>
      </c>
    </row>
    <row r="59" spans="1:15" x14ac:dyDescent="0.35">
      <c r="A59" s="1" t="s">
        <v>149</v>
      </c>
      <c r="B59" s="1" t="s">
        <v>161</v>
      </c>
      <c r="C59" s="1" t="s">
        <v>162</v>
      </c>
      <c r="D59" s="1" t="s">
        <v>163</v>
      </c>
      <c r="E59" s="32">
        <v>3</v>
      </c>
      <c r="F59" s="1" t="s">
        <v>164</v>
      </c>
      <c r="G59" s="32" t="s">
        <v>169</v>
      </c>
      <c r="H59" s="1">
        <v>89</v>
      </c>
      <c r="I59" s="1">
        <v>92</v>
      </c>
      <c r="J59" s="28">
        <v>22.68</v>
      </c>
      <c r="K59" s="1">
        <v>20</v>
      </c>
      <c r="L59" s="28">
        <v>265.61</v>
      </c>
    </row>
    <row r="60" spans="1:15" x14ac:dyDescent="0.35">
      <c r="A60" s="1" t="s">
        <v>87</v>
      </c>
      <c r="B60" s="1" t="s">
        <v>161</v>
      </c>
      <c r="C60" s="1" t="s">
        <v>162</v>
      </c>
      <c r="D60" s="1" t="s">
        <v>163</v>
      </c>
      <c r="E60" s="32">
        <v>3</v>
      </c>
      <c r="F60" s="1" t="s">
        <v>164</v>
      </c>
      <c r="G60" s="32" t="s">
        <v>171</v>
      </c>
      <c r="H60" s="1">
        <v>99</v>
      </c>
      <c r="I60" s="1">
        <v>102</v>
      </c>
      <c r="J60" s="28">
        <v>23.78</v>
      </c>
      <c r="K60" s="1">
        <v>20</v>
      </c>
      <c r="L60" s="28">
        <v>280.5</v>
      </c>
    </row>
    <row r="61" spans="1:15" x14ac:dyDescent="0.35">
      <c r="A61" s="1" t="s">
        <v>88</v>
      </c>
      <c r="B61" s="1" t="s">
        <v>161</v>
      </c>
      <c r="C61" s="1" t="s">
        <v>162</v>
      </c>
      <c r="D61" s="1" t="s">
        <v>163</v>
      </c>
      <c r="E61" s="32">
        <v>3</v>
      </c>
      <c r="F61" s="1" t="s">
        <v>164</v>
      </c>
      <c r="G61" s="32" t="s">
        <v>170</v>
      </c>
      <c r="H61" s="1">
        <v>99</v>
      </c>
      <c r="I61" s="1">
        <v>102</v>
      </c>
      <c r="J61" s="28">
        <v>25.28</v>
      </c>
      <c r="K61" s="1">
        <v>20</v>
      </c>
      <c r="L61" s="28">
        <v>301.45999999999998</v>
      </c>
    </row>
    <row r="62" spans="1:15" x14ac:dyDescent="0.35">
      <c r="A62" s="1" t="s">
        <v>150</v>
      </c>
      <c r="B62" s="1" t="s">
        <v>161</v>
      </c>
      <c r="C62" s="1" t="s">
        <v>162</v>
      </c>
      <c r="D62" s="1" t="s">
        <v>163</v>
      </c>
      <c r="E62" s="32">
        <v>3</v>
      </c>
      <c r="F62" s="1" t="s">
        <v>164</v>
      </c>
      <c r="G62" s="32" t="s">
        <v>172</v>
      </c>
      <c r="H62" s="1">
        <v>39</v>
      </c>
      <c r="I62" s="1">
        <v>42</v>
      </c>
      <c r="J62" s="28">
        <v>26.18</v>
      </c>
      <c r="K62" s="1">
        <v>20</v>
      </c>
      <c r="L62" s="28">
        <v>318.31</v>
      </c>
    </row>
    <row r="63" spans="1:15" x14ac:dyDescent="0.35">
      <c r="A63" s="1" t="s">
        <v>89</v>
      </c>
      <c r="B63" s="1" t="s">
        <v>161</v>
      </c>
      <c r="C63" s="1" t="s">
        <v>162</v>
      </c>
      <c r="D63" s="1" t="s">
        <v>163</v>
      </c>
      <c r="E63" s="32" t="s">
        <v>169</v>
      </c>
      <c r="F63" s="1" t="s">
        <v>164</v>
      </c>
      <c r="G63" s="32" t="s">
        <v>167</v>
      </c>
      <c r="H63" s="1">
        <v>96</v>
      </c>
      <c r="I63" s="1">
        <v>99</v>
      </c>
      <c r="J63" s="28">
        <v>27.58</v>
      </c>
      <c r="K63" s="1">
        <v>20</v>
      </c>
      <c r="L63" s="28">
        <v>339.21</v>
      </c>
    </row>
    <row r="64" spans="1:15" x14ac:dyDescent="0.35">
      <c r="A64" s="1" t="s">
        <v>90</v>
      </c>
      <c r="B64" s="1" t="s">
        <v>161</v>
      </c>
      <c r="C64" s="1" t="s">
        <v>162</v>
      </c>
      <c r="D64" s="1" t="s">
        <v>163</v>
      </c>
      <c r="E64" s="32" t="s">
        <v>169</v>
      </c>
      <c r="F64" s="1" t="s">
        <v>164</v>
      </c>
      <c r="G64" s="32" t="s">
        <v>166</v>
      </c>
      <c r="H64" s="1">
        <v>126</v>
      </c>
      <c r="I64" s="1">
        <v>129</v>
      </c>
      <c r="J64" s="28">
        <v>29.38</v>
      </c>
      <c r="K64" s="1">
        <v>20</v>
      </c>
      <c r="L64" s="28">
        <v>370.96249999999998</v>
      </c>
    </row>
    <row r="65" spans="1:12" x14ac:dyDescent="0.35">
      <c r="A65" s="1" t="s">
        <v>91</v>
      </c>
      <c r="B65" s="1" t="s">
        <v>161</v>
      </c>
      <c r="C65" s="1" t="s">
        <v>162</v>
      </c>
      <c r="D65" s="1" t="s">
        <v>163</v>
      </c>
      <c r="E65" s="32" t="s">
        <v>169</v>
      </c>
      <c r="F65" s="1" t="s">
        <v>164</v>
      </c>
      <c r="G65" s="32" t="s">
        <v>168</v>
      </c>
      <c r="H65" s="1">
        <v>76</v>
      </c>
      <c r="I65" s="1">
        <v>79</v>
      </c>
      <c r="J65" s="28">
        <v>30.38</v>
      </c>
      <c r="K65" s="1">
        <v>20</v>
      </c>
      <c r="L65" s="28">
        <v>386.58</v>
      </c>
    </row>
    <row r="66" spans="1:12" x14ac:dyDescent="0.35">
      <c r="A66" s="1" t="s">
        <v>151</v>
      </c>
      <c r="B66" s="1" t="s">
        <v>161</v>
      </c>
      <c r="C66" s="1" t="s">
        <v>162</v>
      </c>
      <c r="D66" s="1" t="s">
        <v>163</v>
      </c>
      <c r="E66" s="32" t="s">
        <v>169</v>
      </c>
      <c r="F66" s="1" t="s">
        <v>164</v>
      </c>
      <c r="G66" s="32" t="s">
        <v>169</v>
      </c>
      <c r="H66" s="1">
        <v>16</v>
      </c>
      <c r="I66" s="1">
        <v>19</v>
      </c>
      <c r="J66" s="28">
        <v>31.28</v>
      </c>
      <c r="K66" s="1">
        <v>20</v>
      </c>
      <c r="L66" s="28">
        <v>398.19</v>
      </c>
    </row>
    <row r="67" spans="1:12" x14ac:dyDescent="0.35">
      <c r="A67" s="1" t="s">
        <v>92</v>
      </c>
      <c r="B67" s="1" t="s">
        <v>161</v>
      </c>
      <c r="C67" s="1" t="s">
        <v>162</v>
      </c>
      <c r="D67" s="1" t="s">
        <v>163</v>
      </c>
      <c r="E67" s="32" t="s">
        <v>169</v>
      </c>
      <c r="F67" s="1" t="s">
        <v>164</v>
      </c>
      <c r="G67" s="32" t="s">
        <v>171</v>
      </c>
      <c r="H67" s="1">
        <v>26</v>
      </c>
      <c r="I67" s="1">
        <v>29</v>
      </c>
      <c r="J67" s="28">
        <v>32.880000000000003</v>
      </c>
      <c r="K67" s="1">
        <v>20</v>
      </c>
      <c r="L67" s="28">
        <v>420.51</v>
      </c>
    </row>
    <row r="68" spans="1:12" x14ac:dyDescent="0.35">
      <c r="A68" s="1" t="s">
        <v>93</v>
      </c>
      <c r="B68" s="1" t="s">
        <v>161</v>
      </c>
      <c r="C68" s="1" t="s">
        <v>162</v>
      </c>
      <c r="D68" s="1" t="s">
        <v>163</v>
      </c>
      <c r="E68" s="32" t="s">
        <v>169</v>
      </c>
      <c r="F68" s="1" t="s">
        <v>164</v>
      </c>
      <c r="G68" s="32" t="s">
        <v>170</v>
      </c>
      <c r="H68" s="1">
        <v>26</v>
      </c>
      <c r="I68" s="1">
        <v>29</v>
      </c>
      <c r="J68" s="28">
        <v>34.380000000000003</v>
      </c>
      <c r="K68" s="1">
        <v>20</v>
      </c>
      <c r="L68" s="28">
        <v>445.48</v>
      </c>
    </row>
    <row r="69" spans="1:12" x14ac:dyDescent="0.35">
      <c r="A69" s="1" t="s">
        <v>94</v>
      </c>
      <c r="B69" s="1" t="s">
        <v>161</v>
      </c>
      <c r="C69" s="1" t="s">
        <v>162</v>
      </c>
      <c r="D69" s="1" t="s">
        <v>163</v>
      </c>
      <c r="E69" s="32" t="s">
        <v>169</v>
      </c>
      <c r="F69" s="1" t="s">
        <v>164</v>
      </c>
      <c r="G69" s="32" t="s">
        <v>172</v>
      </c>
      <c r="H69" s="1">
        <v>16</v>
      </c>
      <c r="I69" s="1">
        <v>19</v>
      </c>
      <c r="J69" s="28">
        <v>35.78</v>
      </c>
      <c r="K69" s="1">
        <v>20</v>
      </c>
      <c r="L69" s="28">
        <v>467.82</v>
      </c>
    </row>
    <row r="70" spans="1:12" x14ac:dyDescent="0.35">
      <c r="A70" s="1" t="s">
        <v>152</v>
      </c>
      <c r="B70" s="1" t="s">
        <v>161</v>
      </c>
      <c r="C70" s="1" t="s">
        <v>162</v>
      </c>
      <c r="D70" s="1" t="s">
        <v>165</v>
      </c>
      <c r="E70" s="32" t="s">
        <v>171</v>
      </c>
      <c r="F70" s="1" t="s">
        <v>164</v>
      </c>
      <c r="G70" s="32" t="s">
        <v>167</v>
      </c>
      <c r="H70" s="1">
        <v>121</v>
      </c>
      <c r="I70" s="1">
        <v>124</v>
      </c>
      <c r="J70" s="28">
        <v>36.58</v>
      </c>
      <c r="K70" s="1">
        <v>20</v>
      </c>
      <c r="L70" s="28">
        <v>483.11</v>
      </c>
    </row>
    <row r="71" spans="1:12" x14ac:dyDescent="0.35">
      <c r="A71" s="1" t="s">
        <v>95</v>
      </c>
      <c r="B71" s="1" t="s">
        <v>161</v>
      </c>
      <c r="C71" s="1" t="s">
        <v>162</v>
      </c>
      <c r="D71" s="1" t="s">
        <v>163</v>
      </c>
      <c r="E71" s="32" t="s">
        <v>171</v>
      </c>
      <c r="F71" s="1" t="s">
        <v>164</v>
      </c>
      <c r="G71" s="32" t="s">
        <v>167</v>
      </c>
      <c r="H71" s="1">
        <v>21</v>
      </c>
      <c r="I71" s="1">
        <v>24</v>
      </c>
      <c r="J71" s="28">
        <v>37.479999999999997</v>
      </c>
      <c r="K71" s="1">
        <v>20</v>
      </c>
      <c r="L71" s="28">
        <v>496.1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A90D-A346-46F1-9818-96CA80E57931}">
  <dimension ref="A1:BQ81"/>
  <sheetViews>
    <sheetView tabSelected="1" topLeftCell="A55" workbookViewId="0">
      <selection activeCell="O69" sqref="O69"/>
    </sheetView>
  </sheetViews>
  <sheetFormatPr defaultRowHeight="15.5" x14ac:dyDescent="0.35"/>
  <cols>
    <col min="1" max="1" width="7.453125" style="1" bestFit="1" customWidth="1"/>
    <col min="2" max="2" width="10.08984375" style="1" bestFit="1" customWidth="1"/>
    <col min="3" max="3" width="11.6328125" style="1" bestFit="1" customWidth="1"/>
    <col min="4" max="4" width="11.54296875" style="1" customWidth="1"/>
    <col min="5" max="5" width="21.08984375" style="1" bestFit="1" customWidth="1"/>
    <col min="6" max="6" width="11.6328125" style="1" bestFit="1" customWidth="1"/>
    <col min="7" max="7" width="10.90625" style="1" bestFit="1" customWidth="1"/>
    <col min="8" max="8" width="12.36328125" style="1" bestFit="1" customWidth="1"/>
    <col min="9" max="9" width="10.90625" style="1" bestFit="1" customWidth="1"/>
    <col min="10" max="10" width="11.6328125" style="1" bestFit="1" customWidth="1"/>
    <col min="11" max="11" width="10.90625" style="1" bestFit="1" customWidth="1"/>
    <col min="12" max="12" width="17" style="1" bestFit="1" customWidth="1"/>
    <col min="13" max="13" width="11.54296875" style="1" bestFit="1" customWidth="1"/>
    <col min="14" max="14" width="11.54296875" style="1" customWidth="1"/>
    <col min="15" max="15" width="11.54296875" style="1" bestFit="1" customWidth="1"/>
    <col min="16" max="17" width="11.54296875" style="1" customWidth="1"/>
    <col min="18" max="18" width="35.453125" style="1" bestFit="1" customWidth="1"/>
    <col min="19" max="20" width="8.7265625" style="1"/>
    <col min="21" max="22" width="11.54296875" style="1" customWidth="1"/>
    <col min="23" max="23" width="35.453125" style="1" bestFit="1" customWidth="1"/>
    <col min="24" max="25" width="11.54296875" style="1" customWidth="1"/>
    <col min="26" max="26" width="35.453125" style="1" bestFit="1" customWidth="1"/>
    <col min="27" max="28" width="11.54296875" style="1" customWidth="1"/>
    <col min="29" max="29" width="35.453125" style="1" bestFit="1" customWidth="1"/>
    <col min="30" max="30" width="11.54296875" style="1" customWidth="1"/>
    <col min="31" max="31" width="9.54296875" style="1" customWidth="1"/>
    <col min="32" max="33" width="11.54296875" style="1" customWidth="1"/>
    <col min="34" max="34" width="11.54296875" style="1" bestFit="1" customWidth="1"/>
    <col min="35" max="35" width="11.54296875" style="1" customWidth="1"/>
    <col min="36" max="16384" width="8.7265625" style="1"/>
  </cols>
  <sheetData>
    <row r="1" spans="1:69" x14ac:dyDescent="0.35">
      <c r="A1" s="1" t="s">
        <v>13</v>
      </c>
      <c r="B1" t="s">
        <v>11</v>
      </c>
    </row>
    <row r="2" spans="1:69" x14ac:dyDescent="0.35">
      <c r="A2" s="1" t="s">
        <v>12</v>
      </c>
      <c r="B2" t="s">
        <v>10</v>
      </c>
      <c r="C2" s="1" t="s">
        <v>66</v>
      </c>
      <c r="D2" s="1" t="s">
        <v>67</v>
      </c>
      <c r="E2" s="1" t="s">
        <v>68</v>
      </c>
      <c r="F2" s="1" t="s">
        <v>69</v>
      </c>
      <c r="G2" s="1" t="s">
        <v>70</v>
      </c>
      <c r="H2" s="1" t="s">
        <v>71</v>
      </c>
      <c r="I2" s="1" t="s">
        <v>70</v>
      </c>
      <c r="J2" s="1" t="s">
        <v>72</v>
      </c>
      <c r="K2" s="1" t="s">
        <v>70</v>
      </c>
      <c r="L2" s="1" t="s">
        <v>206</v>
      </c>
      <c r="AN2" s="38" t="s">
        <v>77</v>
      </c>
      <c r="AO2" s="38"/>
      <c r="AP2" s="38"/>
      <c r="AQ2" s="38"/>
      <c r="AR2" s="38" t="s">
        <v>66</v>
      </c>
      <c r="AS2" s="38"/>
      <c r="AT2" s="38"/>
      <c r="AU2" s="38"/>
      <c r="AV2" s="38" t="s">
        <v>69</v>
      </c>
      <c r="AW2" s="38"/>
      <c r="AX2" s="38"/>
      <c r="AY2" s="38"/>
      <c r="AZ2" s="38" t="s">
        <v>78</v>
      </c>
      <c r="BA2" s="38"/>
      <c r="BB2" s="38"/>
      <c r="BC2" s="38"/>
      <c r="BD2" s="38" t="s">
        <v>71</v>
      </c>
      <c r="BE2" s="38"/>
      <c r="BF2" s="38"/>
      <c r="BG2" s="38"/>
      <c r="BH2" s="38" t="s">
        <v>72</v>
      </c>
      <c r="BI2" s="38"/>
      <c r="BJ2" s="38"/>
      <c r="BK2" s="38"/>
      <c r="BL2" s="1" t="s">
        <v>73</v>
      </c>
      <c r="BM2" s="1" t="s">
        <v>74</v>
      </c>
      <c r="BN2" s="1" t="s">
        <v>79</v>
      </c>
      <c r="BO2" s="1" t="s">
        <v>80</v>
      </c>
      <c r="BP2" s="1" t="s">
        <v>75</v>
      </c>
      <c r="BQ2" s="1" t="s">
        <v>76</v>
      </c>
    </row>
    <row r="3" spans="1:69" x14ac:dyDescent="0.35">
      <c r="A3" s="28">
        <v>0.25</v>
      </c>
      <c r="B3" s="28">
        <v>7</v>
      </c>
      <c r="C3" s="28">
        <v>9.2031818179999991</v>
      </c>
      <c r="D3" s="29" t="s">
        <v>17</v>
      </c>
      <c r="E3" s="28">
        <v>4.5010000009726729</v>
      </c>
      <c r="F3" s="28">
        <v>0.38207199860000002</v>
      </c>
      <c r="G3" s="27">
        <v>0</v>
      </c>
      <c r="H3" s="28">
        <v>-21.626193189999999</v>
      </c>
      <c r="I3" s="28">
        <v>0</v>
      </c>
      <c r="J3" s="28">
        <v>5.1271065130000002</v>
      </c>
      <c r="K3" s="29" t="s">
        <v>17</v>
      </c>
      <c r="L3" s="31">
        <f>(J3/12)/(F3/14)</f>
        <v>15.655751499939067</v>
      </c>
      <c r="M3" s="27"/>
      <c r="AN3" s="1">
        <v>9.1029999999999998</v>
      </c>
      <c r="AR3" s="1">
        <v>9.2031818179999991</v>
      </c>
      <c r="AV3" s="1">
        <v>0.38207199860000002</v>
      </c>
      <c r="AZ3" s="1">
        <v>-21.736000000000001</v>
      </c>
      <c r="BD3" s="1">
        <v>-21.626193189999999</v>
      </c>
      <c r="BH3" s="1">
        <v>5.1271065130000002</v>
      </c>
      <c r="BL3" s="1">
        <v>13.41921557</v>
      </c>
      <c r="BN3" s="1">
        <v>4.5010000000000003</v>
      </c>
      <c r="BO3" s="1">
        <v>0.23077106419999999</v>
      </c>
      <c r="BP3" s="1">
        <v>183.3219412</v>
      </c>
      <c r="BQ3" s="1">
        <v>42.305399459999997</v>
      </c>
    </row>
    <row r="4" spans="1:69" x14ac:dyDescent="0.35">
      <c r="A4" s="28">
        <v>0.45</v>
      </c>
      <c r="B4" s="28">
        <v>8.3000000000000007</v>
      </c>
      <c r="C4" s="28">
        <v>9.1321818179999994</v>
      </c>
      <c r="D4" s="29" t="s">
        <v>17</v>
      </c>
      <c r="E4" s="28">
        <v>4.8700000000263097</v>
      </c>
      <c r="F4" s="28">
        <v>0.30847836150000002</v>
      </c>
      <c r="G4" s="27">
        <v>0</v>
      </c>
      <c r="H4" s="28">
        <v>-22.05328231</v>
      </c>
      <c r="I4" s="28">
        <v>0</v>
      </c>
      <c r="J4" s="28">
        <v>4.9410895010000004</v>
      </c>
      <c r="K4" s="29" t="s">
        <v>17</v>
      </c>
      <c r="L4" s="31">
        <f t="shared" ref="L4:L67" si="0">(J4/12)/(F4/14)</f>
        <v>18.687224574853474</v>
      </c>
      <c r="M4" s="1" t="s">
        <v>81</v>
      </c>
      <c r="AN4" s="1">
        <v>9.032</v>
      </c>
      <c r="AR4" s="1">
        <v>9.1321818179999994</v>
      </c>
      <c r="AV4" s="1">
        <v>0.30847836150000002</v>
      </c>
      <c r="AZ4" s="1">
        <v>-22.22</v>
      </c>
      <c r="BD4" s="1">
        <v>-22.05328231</v>
      </c>
      <c r="BH4" s="1">
        <v>4.9410895010000004</v>
      </c>
      <c r="BL4" s="1">
        <v>16.01762106</v>
      </c>
      <c r="BN4" s="1">
        <v>4.87</v>
      </c>
      <c r="BO4" s="1">
        <v>0.24063105870000001</v>
      </c>
      <c r="BP4" s="1">
        <v>176.5846976</v>
      </c>
      <c r="BQ4" s="1">
        <v>42.491762739999999</v>
      </c>
    </row>
    <row r="5" spans="1:69" x14ac:dyDescent="0.35">
      <c r="A5" s="28">
        <v>0.6</v>
      </c>
      <c r="B5" s="28">
        <v>9.33</v>
      </c>
      <c r="C5" s="28">
        <v>9.959681818</v>
      </c>
      <c r="D5" s="26">
        <v>2.8500000000000001E-2</v>
      </c>
      <c r="E5" s="28">
        <v>4.8363140250028271</v>
      </c>
      <c r="F5" s="28">
        <v>0.31005918885</v>
      </c>
      <c r="G5" s="27">
        <v>2.966891136E-3</v>
      </c>
      <c r="H5" s="28">
        <v>-21.755868570000001</v>
      </c>
      <c r="I5" s="28">
        <v>9.2034190510000002E-2</v>
      </c>
      <c r="J5" s="28">
        <v>4.2595467174999992</v>
      </c>
      <c r="K5" s="28">
        <v>0.1975077036</v>
      </c>
      <c r="L5" s="31">
        <f t="shared" si="0"/>
        <v>16.027492005149991</v>
      </c>
      <c r="M5" s="1" t="s">
        <v>204</v>
      </c>
      <c r="AN5" s="1">
        <v>9.8879999999999999</v>
      </c>
      <c r="AO5" s="1">
        <v>9.8309999999999995</v>
      </c>
      <c r="AP5" s="1">
        <v>9.8595000000000006</v>
      </c>
      <c r="AQ5" s="1">
        <v>2.8500000000000001E-2</v>
      </c>
      <c r="AR5" s="1">
        <v>9.9881818179999993</v>
      </c>
      <c r="AS5" s="1">
        <v>9.9311818180000007</v>
      </c>
      <c r="AT5" s="1">
        <v>9.959681818</v>
      </c>
      <c r="AU5" s="1">
        <v>2.8500000000000001E-2</v>
      </c>
      <c r="AV5" s="1">
        <v>0.31302607999999998</v>
      </c>
      <c r="AW5" s="1">
        <v>0.30709229770000002</v>
      </c>
      <c r="AX5" s="1">
        <v>0.3100591889</v>
      </c>
      <c r="AY5" s="1">
        <v>2.966891136E-3</v>
      </c>
      <c r="AZ5" s="1">
        <v>-21.832999999999998</v>
      </c>
      <c r="BA5" s="1">
        <v>-22.085999999999999</v>
      </c>
      <c r="BB5" s="1">
        <v>-21.959499999999998</v>
      </c>
      <c r="BC5" s="1">
        <v>0.1265</v>
      </c>
      <c r="BD5" s="1">
        <v>-21.663834380000001</v>
      </c>
      <c r="BE5" s="1">
        <v>-21.84790276</v>
      </c>
      <c r="BF5" s="1">
        <v>-21.755868570000001</v>
      </c>
      <c r="BG5" s="1">
        <v>9.2034190510000002E-2</v>
      </c>
      <c r="BH5" s="1">
        <v>4.4570544209999996</v>
      </c>
      <c r="BI5" s="1">
        <v>4.0620390139999998</v>
      </c>
      <c r="BJ5" s="1">
        <v>4.2595467170000001</v>
      </c>
      <c r="BK5" s="1">
        <v>0.1975077036</v>
      </c>
      <c r="BL5" s="1">
        <v>14.23860408</v>
      </c>
      <c r="BN5" s="1">
        <v>4.6219999999999999</v>
      </c>
      <c r="BO5" s="1">
        <v>0.20600505529999999</v>
      </c>
      <c r="BP5" s="1">
        <v>179.8540146</v>
      </c>
      <c r="BQ5" s="1">
        <v>37.050836230000002</v>
      </c>
    </row>
    <row r="6" spans="1:69" x14ac:dyDescent="0.35">
      <c r="A6" s="28">
        <v>0.7</v>
      </c>
      <c r="B6" s="28">
        <v>9.6</v>
      </c>
      <c r="C6" s="28">
        <v>10.008181820000001</v>
      </c>
      <c r="D6" s="29" t="s">
        <v>17</v>
      </c>
      <c r="E6" s="28">
        <v>4.8520000002467087</v>
      </c>
      <c r="F6" s="28">
        <v>0.31656257980000002</v>
      </c>
      <c r="G6" s="27">
        <v>0</v>
      </c>
      <c r="H6" s="28">
        <v>-21.697010160000001</v>
      </c>
      <c r="I6" s="28">
        <v>0</v>
      </c>
      <c r="J6" s="28">
        <v>4.1344343649999997</v>
      </c>
      <c r="K6" s="30" t="s">
        <v>17</v>
      </c>
      <c r="L6" s="31">
        <f t="shared" si="0"/>
        <v>15.237134983591849</v>
      </c>
      <c r="AN6" s="1">
        <v>9.9079999999999995</v>
      </c>
      <c r="AR6" s="1">
        <v>10.008181820000001</v>
      </c>
      <c r="AV6" s="1">
        <v>0.31656257980000002</v>
      </c>
      <c r="AZ6" s="1">
        <v>-21.954999999999998</v>
      </c>
      <c r="BD6" s="1">
        <v>-21.697010160000001</v>
      </c>
      <c r="BH6" s="1">
        <v>4.1344343649999997</v>
      </c>
      <c r="BL6" s="1">
        <v>13.06040142</v>
      </c>
      <c r="BN6" s="1">
        <v>4.8520000000000003</v>
      </c>
      <c r="BO6" s="1">
        <v>0.2006027554</v>
      </c>
      <c r="BP6" s="1">
        <v>181.5484869</v>
      </c>
      <c r="BQ6" s="1">
        <v>36.4191267</v>
      </c>
    </row>
    <row r="7" spans="1:69" x14ac:dyDescent="0.35">
      <c r="A7" s="28">
        <v>1.1499999999999999</v>
      </c>
      <c r="B7" s="28">
        <v>9.8000000000000007</v>
      </c>
      <c r="C7" s="28">
        <v>9.6871818179999991</v>
      </c>
      <c r="D7" s="29" t="s">
        <v>17</v>
      </c>
      <c r="E7" s="28">
        <v>4.9340589257801337</v>
      </c>
      <c r="F7" s="28">
        <v>0.3416783826</v>
      </c>
      <c r="G7" s="27">
        <v>0</v>
      </c>
      <c r="H7" s="28">
        <v>-21.707865005000002</v>
      </c>
      <c r="I7" s="28">
        <v>8.1251575970000007E-3</v>
      </c>
      <c r="J7" s="28">
        <v>4.7306578439999996</v>
      </c>
      <c r="K7" s="28">
        <v>-5.303368302E-2</v>
      </c>
      <c r="L7" s="31">
        <f t="shared" si="0"/>
        <v>16.152911916763447</v>
      </c>
      <c r="AN7" s="1">
        <v>9.5869999999999997</v>
      </c>
      <c r="AR7" s="1">
        <v>9.6871818179999991</v>
      </c>
      <c r="AV7" s="1">
        <v>0.3416783826</v>
      </c>
      <c r="AZ7" s="1">
        <v>-21.855</v>
      </c>
      <c r="BA7" s="1">
        <v>-21.844999999999999</v>
      </c>
      <c r="BB7" s="1">
        <v>-21.85</v>
      </c>
      <c r="BC7" s="1">
        <v>-5.0000000000000001E-3</v>
      </c>
      <c r="BD7" s="1">
        <v>-21.69973985</v>
      </c>
      <c r="BE7" s="1">
        <v>-21.71599016</v>
      </c>
      <c r="BF7" s="1">
        <v>-21.707865009999999</v>
      </c>
      <c r="BG7" s="1">
        <v>8.1251575970000007E-3</v>
      </c>
      <c r="BH7" s="1">
        <v>4.6776241609999998</v>
      </c>
      <c r="BI7" s="1">
        <v>4.7836915270000002</v>
      </c>
      <c r="BJ7" s="1">
        <v>4.7306578439999996</v>
      </c>
      <c r="BK7" s="1">
        <v>-5.303368302E-2</v>
      </c>
      <c r="BL7" s="1">
        <v>13.69013786</v>
      </c>
      <c r="BN7" s="1">
        <v>4.99</v>
      </c>
      <c r="BO7" s="1">
        <v>0.23341344559999999</v>
      </c>
      <c r="BP7" s="1">
        <v>188.77953460000001</v>
      </c>
      <c r="BQ7" s="1">
        <v>44.063681619999997</v>
      </c>
    </row>
    <row r="8" spans="1:69" x14ac:dyDescent="0.35">
      <c r="A8" s="28">
        <v>1.65</v>
      </c>
      <c r="B8" s="28">
        <v>16.850000000000001</v>
      </c>
      <c r="C8" s="28">
        <v>5.9151818179999998</v>
      </c>
      <c r="D8" s="29" t="s">
        <v>17</v>
      </c>
      <c r="E8" s="28">
        <v>4.8069999999054183</v>
      </c>
      <c r="F8" s="28">
        <v>0.41596190529999999</v>
      </c>
      <c r="G8" s="27">
        <v>0</v>
      </c>
      <c r="H8" s="28">
        <v>-22.38247526</v>
      </c>
      <c r="I8" s="28">
        <v>0</v>
      </c>
      <c r="J8" s="28">
        <v>6.1322469399999999</v>
      </c>
      <c r="K8" s="32" t="s">
        <v>17</v>
      </c>
      <c r="L8" s="31">
        <f t="shared" si="0"/>
        <v>17.199382937499657</v>
      </c>
      <c r="AN8" s="1">
        <v>5.8150000000000004</v>
      </c>
      <c r="AR8" s="1">
        <v>5.9151818179999998</v>
      </c>
      <c r="AV8" s="1">
        <v>0.41596190529999999</v>
      </c>
      <c r="AZ8" s="1">
        <v>-22.466999999999999</v>
      </c>
      <c r="BD8" s="1">
        <v>-22.38247526</v>
      </c>
      <c r="BH8" s="1">
        <v>6.1322469399999999</v>
      </c>
      <c r="BL8" s="1">
        <v>14.74232823</v>
      </c>
      <c r="BN8" s="1">
        <v>4.8070000000000004</v>
      </c>
      <c r="BO8" s="1">
        <v>0.29477711039999999</v>
      </c>
      <c r="BP8" s="1">
        <v>191.0733918</v>
      </c>
      <c r="BQ8" s="1">
        <v>56.324062300000001</v>
      </c>
    </row>
    <row r="9" spans="1:69" x14ac:dyDescent="0.35">
      <c r="A9" s="28">
        <v>2.15</v>
      </c>
      <c r="B9" s="28">
        <v>20.66</v>
      </c>
      <c r="C9" s="28">
        <v>5.9101818179999999</v>
      </c>
      <c r="D9" s="29" t="s">
        <v>17</v>
      </c>
      <c r="E9" s="28">
        <v>4.8989999990757349</v>
      </c>
      <c r="F9" s="28">
        <v>0.4172171509</v>
      </c>
      <c r="G9" s="27">
        <v>0</v>
      </c>
      <c r="H9" s="28">
        <v>-22.45711524</v>
      </c>
      <c r="I9" s="28">
        <v>0</v>
      </c>
      <c r="J9" s="28">
        <v>6.1735548939999996</v>
      </c>
      <c r="K9" s="32" t="s">
        <v>17</v>
      </c>
      <c r="L9" s="31">
        <f t="shared" si="0"/>
        <v>17.263146287562325</v>
      </c>
      <c r="AN9" s="1">
        <v>5.81</v>
      </c>
      <c r="AR9" s="1">
        <v>5.9101818179999999</v>
      </c>
      <c r="AV9" s="1">
        <v>0.4172171509</v>
      </c>
      <c r="AZ9" s="1">
        <v>-22.545999999999999</v>
      </c>
      <c r="BD9" s="1">
        <v>-22.45711524</v>
      </c>
      <c r="BH9" s="1">
        <v>6.1735548939999996</v>
      </c>
      <c r="BL9" s="1">
        <v>14.796982529999999</v>
      </c>
      <c r="BN9" s="1">
        <v>4.899</v>
      </c>
      <c r="BO9" s="1">
        <v>0.30244245419999999</v>
      </c>
      <c r="BP9" s="1">
        <v>198.25132429999999</v>
      </c>
      <c r="BQ9" s="1">
        <v>59.95961707</v>
      </c>
    </row>
    <row r="10" spans="1:69" x14ac:dyDescent="0.35">
      <c r="A10" s="28">
        <v>2.65</v>
      </c>
      <c r="B10" s="28">
        <v>21</v>
      </c>
      <c r="C10" s="28">
        <v>6.4486818179999998</v>
      </c>
      <c r="D10" s="26">
        <v>4.4999999999999997E-3</v>
      </c>
      <c r="E10" s="28">
        <v>4.72700000037067</v>
      </c>
      <c r="F10" s="28">
        <v>0.39055860814999999</v>
      </c>
      <c r="G10" s="27">
        <v>-4.6305796300000001E-4</v>
      </c>
      <c r="H10" s="28">
        <v>-22.564724959999999</v>
      </c>
      <c r="I10" s="28">
        <v>0</v>
      </c>
      <c r="J10" s="28">
        <v>6.2157604480000002</v>
      </c>
      <c r="K10" s="32" t="s">
        <v>17</v>
      </c>
      <c r="L10" s="31">
        <f t="shared" si="0"/>
        <v>18.56756033880972</v>
      </c>
      <c r="AN10" s="1">
        <v>6.3529999999999998</v>
      </c>
      <c r="AO10" s="1">
        <v>6.3440000000000003</v>
      </c>
      <c r="AP10" s="1">
        <v>6.3484999999999996</v>
      </c>
      <c r="AQ10" s="1">
        <v>4.4999999999999997E-3</v>
      </c>
      <c r="AR10" s="1">
        <v>6.453181818</v>
      </c>
      <c r="AS10" s="1">
        <v>6.4441818179999997</v>
      </c>
      <c r="AT10" s="1">
        <v>6.4486818179999998</v>
      </c>
      <c r="AU10" s="1">
        <v>4.4999999999999997E-3</v>
      </c>
      <c r="AV10" s="1">
        <v>0.39009555019999997</v>
      </c>
      <c r="AW10" s="1">
        <v>0.3910216661</v>
      </c>
      <c r="AX10" s="1">
        <v>0.39055860809999998</v>
      </c>
      <c r="AY10" s="1">
        <v>-4.6305796300000001E-4</v>
      </c>
      <c r="AZ10" s="1">
        <v>-22.669</v>
      </c>
      <c r="BD10" s="1">
        <v>-22.564724959999999</v>
      </c>
      <c r="BH10" s="1">
        <v>6.2157604480000002</v>
      </c>
      <c r="BL10" s="1">
        <v>15.93394348</v>
      </c>
      <c r="BN10" s="1">
        <v>4.7270000000000003</v>
      </c>
      <c r="BO10" s="1">
        <v>0.29381899639999998</v>
      </c>
      <c r="BP10" s="1">
        <v>203.36246729999999</v>
      </c>
      <c r="BQ10" s="1">
        <v>59.751756049999997</v>
      </c>
    </row>
    <row r="11" spans="1:69" x14ac:dyDescent="0.35">
      <c r="A11" s="28">
        <v>2.85</v>
      </c>
      <c r="B11" s="28">
        <v>21.76</v>
      </c>
      <c r="C11" s="28">
        <v>8.5251818180000001</v>
      </c>
      <c r="D11" s="29" t="s">
        <v>17</v>
      </c>
      <c r="E11" s="28">
        <v>4.7890000006513542</v>
      </c>
      <c r="F11" s="28">
        <v>0.34290834310000001</v>
      </c>
      <c r="G11" s="27">
        <v>0</v>
      </c>
      <c r="H11" s="28">
        <v>-22.375717829999999</v>
      </c>
      <c r="I11" s="28">
        <v>0</v>
      </c>
      <c r="J11" s="28">
        <v>5.2183615090000002</v>
      </c>
      <c r="K11" s="32" t="s">
        <v>17</v>
      </c>
      <c r="L11" s="31">
        <f t="shared" si="0"/>
        <v>17.754273261853065</v>
      </c>
      <c r="AN11" s="1">
        <v>8.4250000000000007</v>
      </c>
      <c r="AR11" s="1">
        <v>8.5251818180000001</v>
      </c>
      <c r="AV11" s="1">
        <v>0.34290834310000001</v>
      </c>
      <c r="AZ11" s="1">
        <v>-22.548999999999999</v>
      </c>
      <c r="BD11" s="1">
        <v>-22.375717829999999</v>
      </c>
      <c r="BH11" s="1">
        <v>5.2183615090000002</v>
      </c>
      <c r="BL11" s="1">
        <v>15.217948509999999</v>
      </c>
      <c r="BN11" s="1">
        <v>4.7889999999999997</v>
      </c>
      <c r="BO11" s="1">
        <v>0.24990733270000001</v>
      </c>
      <c r="BP11" s="1">
        <v>210.1819783</v>
      </c>
      <c r="BQ11" s="1">
        <v>52.52601757</v>
      </c>
    </row>
    <row r="12" spans="1:69" x14ac:dyDescent="0.35">
      <c r="A12" s="28">
        <v>3.05</v>
      </c>
      <c r="B12" s="28">
        <v>25.4</v>
      </c>
      <c r="C12" s="28">
        <v>7.2331818180000003</v>
      </c>
      <c r="D12" s="29" t="s">
        <v>17</v>
      </c>
      <c r="E12" s="28">
        <v>4.7642175903045301</v>
      </c>
      <c r="F12" s="28">
        <v>0.3006790466</v>
      </c>
      <c r="G12" s="27">
        <v>0</v>
      </c>
      <c r="H12" s="28">
        <v>-22.302450480000001</v>
      </c>
      <c r="I12" s="28">
        <v>2.8456322029999999E-3</v>
      </c>
      <c r="J12" s="28">
        <v>4.2400061620000002</v>
      </c>
      <c r="K12" s="26">
        <v>-3.1607840249999998E-2</v>
      </c>
      <c r="L12" s="31">
        <f t="shared" si="0"/>
        <v>16.451674673052082</v>
      </c>
      <c r="AN12" s="1">
        <v>7.133</v>
      </c>
      <c r="AR12" s="1">
        <v>7.2331818180000003</v>
      </c>
      <c r="AV12" s="1">
        <v>0.3006790466</v>
      </c>
      <c r="AZ12" s="1">
        <v>-22.411999999999999</v>
      </c>
      <c r="BA12" s="1">
        <v>-22.486000000000001</v>
      </c>
      <c r="BB12" s="1">
        <v>-22.449000000000002</v>
      </c>
      <c r="BC12" s="1">
        <v>3.6999999999999998E-2</v>
      </c>
      <c r="BD12" s="1">
        <v>-22.299604850000001</v>
      </c>
      <c r="BE12" s="1">
        <v>-22.30529611</v>
      </c>
      <c r="BF12" s="1">
        <v>-22.302450480000001</v>
      </c>
      <c r="BG12" s="1">
        <v>2.8456322029999999E-3</v>
      </c>
      <c r="BH12" s="1">
        <v>4.2083983219999999</v>
      </c>
      <c r="BI12" s="1">
        <v>4.2716140019999997</v>
      </c>
      <c r="BJ12" s="1">
        <v>4.2400061620000002</v>
      </c>
      <c r="BK12" s="1">
        <v>-3.1607840249999998E-2</v>
      </c>
      <c r="BL12" s="1">
        <v>13.99631391</v>
      </c>
      <c r="BN12" s="1">
        <v>4.8</v>
      </c>
      <c r="BO12" s="1">
        <v>0.20200311939999999</v>
      </c>
      <c r="BP12" s="1">
        <v>212.7891453</v>
      </c>
      <c r="BQ12" s="1">
        <v>42.984071139999998</v>
      </c>
    </row>
    <row r="13" spans="1:69" x14ac:dyDescent="0.35">
      <c r="A13" s="28">
        <v>3.25</v>
      </c>
      <c r="B13" s="28">
        <v>29.4</v>
      </c>
      <c r="C13" s="28">
        <v>7.7281818180000004</v>
      </c>
      <c r="D13" s="29" t="s">
        <v>17</v>
      </c>
      <c r="E13" s="28">
        <v>4.8479999994056691</v>
      </c>
      <c r="F13" s="28">
        <v>0.31740246750000001</v>
      </c>
      <c r="G13" s="27">
        <v>0</v>
      </c>
      <c r="H13" s="28">
        <v>-22.116306689999998</v>
      </c>
      <c r="I13" s="28">
        <v>0</v>
      </c>
      <c r="J13" s="28">
        <v>4.6034856069999996</v>
      </c>
      <c r="K13" s="32" t="s">
        <v>17</v>
      </c>
      <c r="L13" s="31">
        <f t="shared" si="0"/>
        <v>16.920893055649184</v>
      </c>
      <c r="AN13" s="1">
        <v>7.6280000000000001</v>
      </c>
      <c r="AR13" s="1">
        <v>7.7281818180000004</v>
      </c>
      <c r="AV13" s="1">
        <v>0.31740246750000001</v>
      </c>
      <c r="AZ13" s="1">
        <v>-22.280999999999999</v>
      </c>
      <c r="BD13" s="1">
        <v>-22.116306689999998</v>
      </c>
      <c r="BH13" s="1">
        <v>4.6034856069999996</v>
      </c>
      <c r="BL13" s="1">
        <v>14.50362262</v>
      </c>
      <c r="BN13" s="1">
        <v>4.8479999999999999</v>
      </c>
      <c r="BO13" s="1">
        <v>0.22317698220000001</v>
      </c>
      <c r="BP13" s="1">
        <v>213.2267717</v>
      </c>
      <c r="BQ13" s="1">
        <v>47.587307420000002</v>
      </c>
    </row>
    <row r="14" spans="1:69" x14ac:dyDescent="0.35">
      <c r="A14" s="28">
        <v>3.55</v>
      </c>
      <c r="B14" s="28">
        <v>32.1</v>
      </c>
      <c r="C14" s="28">
        <v>7.2411818180000003</v>
      </c>
      <c r="D14" s="29" t="s">
        <v>17</v>
      </c>
      <c r="E14" s="28">
        <v>4.7650000006063076</v>
      </c>
      <c r="F14" s="28">
        <v>0.3206608225</v>
      </c>
      <c r="G14" s="27">
        <v>0</v>
      </c>
      <c r="H14" s="28">
        <v>-22.054833309999999</v>
      </c>
      <c r="I14" s="28">
        <v>0</v>
      </c>
      <c r="J14" s="28">
        <v>4.1315648830000002</v>
      </c>
      <c r="K14" s="32" t="s">
        <v>17</v>
      </c>
      <c r="L14" s="31">
        <f t="shared" si="0"/>
        <v>15.031954925415519</v>
      </c>
      <c r="AN14" s="1">
        <v>7.141</v>
      </c>
      <c r="AR14" s="1">
        <v>7.2411818180000003</v>
      </c>
      <c r="AV14" s="1">
        <v>0.3206608225</v>
      </c>
      <c r="AZ14" s="1">
        <v>-22.244</v>
      </c>
      <c r="BD14" s="1">
        <v>-22.054833309999999</v>
      </c>
      <c r="BH14" s="1">
        <v>4.1315648830000002</v>
      </c>
      <c r="BL14" s="1">
        <v>12.88453279</v>
      </c>
      <c r="BN14" s="1">
        <v>4.7649999999999997</v>
      </c>
      <c r="BO14" s="1">
        <v>0.19686906670000001</v>
      </c>
      <c r="BP14" s="1">
        <v>202.94738630000001</v>
      </c>
      <c r="BQ14" s="1">
        <v>39.954062520000001</v>
      </c>
    </row>
    <row r="15" spans="1:69" x14ac:dyDescent="0.35">
      <c r="A15" s="28">
        <v>3.75</v>
      </c>
      <c r="B15" s="28">
        <v>33</v>
      </c>
      <c r="C15" s="28">
        <v>6.8901818180000003</v>
      </c>
      <c r="D15" s="26">
        <v>5.5E-2</v>
      </c>
      <c r="E15" s="28">
        <v>5.2920000006508934</v>
      </c>
      <c r="F15" s="28">
        <v>0.32114807300000003</v>
      </c>
      <c r="G15" s="27">
        <v>1.8001141929999999E-4</v>
      </c>
      <c r="H15" s="28">
        <v>-22.140001909999999</v>
      </c>
      <c r="I15" s="28">
        <v>0</v>
      </c>
      <c r="J15" s="28">
        <v>4.2095974050000002</v>
      </c>
      <c r="K15" s="32" t="s">
        <v>17</v>
      </c>
      <c r="L15" s="31">
        <f t="shared" si="0"/>
        <v>15.292624759109172</v>
      </c>
      <c r="AN15" s="1">
        <v>6.8449999999999998</v>
      </c>
      <c r="AO15" s="1">
        <v>6.7350000000000003</v>
      </c>
      <c r="AP15" s="1">
        <v>6.79</v>
      </c>
      <c r="AQ15" s="1">
        <v>5.5E-2</v>
      </c>
      <c r="AR15" s="1">
        <v>6.945181818</v>
      </c>
      <c r="AS15" s="1">
        <v>6.8351818179999997</v>
      </c>
      <c r="AT15" s="1">
        <v>6.8901818180000003</v>
      </c>
      <c r="AU15" s="1">
        <v>5.5E-2</v>
      </c>
      <c r="AV15" s="1">
        <v>0.32132808439999999</v>
      </c>
      <c r="AW15" s="1">
        <v>0.32096806160000002</v>
      </c>
      <c r="AX15" s="1">
        <v>0.32114807299999998</v>
      </c>
      <c r="AY15" s="1">
        <v>1.8001141929999999E-4</v>
      </c>
      <c r="AZ15" s="1">
        <v>-22.297999999999998</v>
      </c>
      <c r="BD15" s="1">
        <v>-22.140001909999999</v>
      </c>
      <c r="BH15" s="1">
        <v>4.2095974050000002</v>
      </c>
      <c r="BL15" s="1">
        <v>13.100620859999999</v>
      </c>
      <c r="BN15" s="1">
        <v>5.2919999999999998</v>
      </c>
      <c r="BO15" s="1">
        <v>0.2227718947</v>
      </c>
      <c r="BP15" s="1">
        <v>190.72760510000001</v>
      </c>
      <c r="BQ15" s="1">
        <v>42.48874996</v>
      </c>
    </row>
    <row r="16" spans="1:69" x14ac:dyDescent="0.35">
      <c r="A16" s="28">
        <v>4.05</v>
      </c>
      <c r="B16" s="28">
        <v>33.549999999999997</v>
      </c>
      <c r="C16" s="28">
        <v>6.2581818179999997</v>
      </c>
      <c r="D16" s="29" t="s">
        <v>17</v>
      </c>
      <c r="E16" s="28">
        <v>4.8489999992250361</v>
      </c>
      <c r="F16" s="28">
        <v>0.30564751680000002</v>
      </c>
      <c r="G16" s="27">
        <v>0</v>
      </c>
      <c r="H16" s="28">
        <v>-22.353597199999999</v>
      </c>
      <c r="I16" s="28">
        <v>0</v>
      </c>
      <c r="J16" s="28">
        <v>3.8995352780000001</v>
      </c>
      <c r="K16" s="32" t="s">
        <v>17</v>
      </c>
      <c r="L16" s="31">
        <f t="shared" si="0"/>
        <v>14.884654951442855</v>
      </c>
      <c r="AN16" s="1">
        <v>6.1580000000000004</v>
      </c>
      <c r="AR16" s="1">
        <v>6.2581818179999997</v>
      </c>
      <c r="AV16" s="1">
        <v>0.30564751680000002</v>
      </c>
      <c r="AZ16" s="1">
        <v>-22.506</v>
      </c>
      <c r="BD16" s="1">
        <v>-22.353597199999999</v>
      </c>
      <c r="BH16" s="1">
        <v>3.8995352780000001</v>
      </c>
      <c r="BL16" s="1">
        <v>12.75827567</v>
      </c>
      <c r="BN16" s="1">
        <v>4.8490000000000002</v>
      </c>
      <c r="BO16" s="1">
        <v>0.18908846560000001</v>
      </c>
      <c r="BP16" s="1">
        <v>184.6694306</v>
      </c>
      <c r="BQ16" s="1">
        <v>34.91885929</v>
      </c>
    </row>
    <row r="17" spans="1:69" x14ac:dyDescent="0.35">
      <c r="A17" s="28">
        <v>4.3499999999999996</v>
      </c>
      <c r="B17" s="28">
        <v>34.840000000000003</v>
      </c>
      <c r="C17" s="28">
        <v>6.0041818180000002</v>
      </c>
      <c r="D17" s="29" t="s">
        <v>17</v>
      </c>
      <c r="E17" s="28">
        <v>4.9251372476849662</v>
      </c>
      <c r="F17" s="28">
        <v>0.38827289100000001</v>
      </c>
      <c r="G17" s="27">
        <v>0</v>
      </c>
      <c r="H17" s="28">
        <v>-22.29652819</v>
      </c>
      <c r="I17" s="28">
        <v>-1.0806291250000001E-2</v>
      </c>
      <c r="J17" s="28">
        <v>5.2944694490000002</v>
      </c>
      <c r="K17" s="26">
        <v>2.9783664889999999E-2</v>
      </c>
      <c r="L17" s="31">
        <f t="shared" si="0"/>
        <v>15.908607494910926</v>
      </c>
      <c r="AN17" s="1">
        <v>5.9039999999999999</v>
      </c>
      <c r="AR17" s="1">
        <v>6.0041818180000002</v>
      </c>
      <c r="AV17" s="1">
        <v>0.38827289100000001</v>
      </c>
      <c r="AZ17" s="1">
        <v>-22.466000000000001</v>
      </c>
      <c r="BA17" s="1">
        <v>-22.378</v>
      </c>
      <c r="BB17" s="1">
        <v>-22.422000000000001</v>
      </c>
      <c r="BC17" s="1">
        <v>-4.3999999999999997E-2</v>
      </c>
      <c r="BD17" s="1">
        <v>-22.307334480000002</v>
      </c>
      <c r="BE17" s="1">
        <v>-22.285721899999999</v>
      </c>
      <c r="BF17" s="1">
        <v>-22.29652819</v>
      </c>
      <c r="BG17" s="1">
        <v>-1.0806291250000001E-2</v>
      </c>
      <c r="BH17" s="1">
        <v>5.2646857840000001</v>
      </c>
      <c r="BI17" s="1">
        <v>5.3242531140000002</v>
      </c>
      <c r="BJ17" s="1">
        <v>5.2944694490000002</v>
      </c>
      <c r="BK17" s="1">
        <v>-2.9783664889999999E-2</v>
      </c>
      <c r="BL17" s="1">
        <v>13.55924121</v>
      </c>
      <c r="BN17" s="1">
        <v>4.9530000000000003</v>
      </c>
      <c r="BO17" s="1">
        <v>0.26075988690000002</v>
      </c>
      <c r="BP17" s="1">
        <v>177.04336369999999</v>
      </c>
      <c r="BQ17" s="1">
        <v>46.165807479999998</v>
      </c>
    </row>
    <row r="18" spans="1:69" x14ac:dyDescent="0.35">
      <c r="A18" s="28">
        <v>4.6500000000000004</v>
      </c>
      <c r="B18" s="28">
        <v>38.83</v>
      </c>
      <c r="C18" s="28">
        <v>8.0961818179999998</v>
      </c>
      <c r="D18" s="29" t="s">
        <v>17</v>
      </c>
      <c r="E18" s="28">
        <v>4.9200000014207994</v>
      </c>
      <c r="F18" s="28">
        <v>0.28986947950000003</v>
      </c>
      <c r="G18" s="27">
        <v>0</v>
      </c>
      <c r="H18" s="28">
        <v>-22.36983038</v>
      </c>
      <c r="I18" s="28">
        <v>0</v>
      </c>
      <c r="J18" s="28">
        <v>4.0822086349999998</v>
      </c>
      <c r="K18" s="32" t="s">
        <v>17</v>
      </c>
      <c r="L18" s="31">
        <f t="shared" si="0"/>
        <v>16.430073111002816</v>
      </c>
      <c r="AN18" s="1">
        <v>7.9960000000000004</v>
      </c>
      <c r="AR18" s="1">
        <v>8.0961818179999998</v>
      </c>
      <c r="AV18" s="1">
        <v>0.28986947950000003</v>
      </c>
      <c r="AZ18" s="1">
        <v>-22.507000000000001</v>
      </c>
      <c r="BD18" s="1">
        <v>-22.36983038</v>
      </c>
      <c r="BH18" s="1">
        <v>4.0822086349999998</v>
      </c>
      <c r="BL18" s="1">
        <v>14.08291981</v>
      </c>
      <c r="BN18" s="1">
        <v>4.92</v>
      </c>
      <c r="BO18" s="1">
        <v>0.2008446649</v>
      </c>
      <c r="BP18" s="1">
        <v>173.21570650000001</v>
      </c>
      <c r="BQ18" s="1">
        <v>34.789450510000002</v>
      </c>
    </row>
    <row r="19" spans="1:69" x14ac:dyDescent="0.35">
      <c r="A19" s="28">
        <v>4.9000000000000004</v>
      </c>
      <c r="B19" s="28">
        <v>41.44</v>
      </c>
      <c r="C19" s="28">
        <v>7.7051818179999998</v>
      </c>
      <c r="D19" s="29" t="s">
        <v>17</v>
      </c>
      <c r="E19" s="28">
        <v>4.9870000005521113</v>
      </c>
      <c r="F19" s="28">
        <v>0.29322249709999998</v>
      </c>
      <c r="G19" s="27">
        <v>0</v>
      </c>
      <c r="H19" s="28">
        <v>-22.234981049999998</v>
      </c>
      <c r="I19" s="28">
        <v>0</v>
      </c>
      <c r="J19" s="28">
        <v>3.76736016</v>
      </c>
      <c r="K19" s="32" t="s">
        <v>17</v>
      </c>
      <c r="L19" s="31">
        <f t="shared" si="0"/>
        <v>14.989482606107989</v>
      </c>
      <c r="AN19" s="1">
        <v>7.6050000000000004</v>
      </c>
      <c r="AR19" s="1">
        <v>7.7051818179999998</v>
      </c>
      <c r="AV19" s="1">
        <v>0.29322249709999998</v>
      </c>
      <c r="AZ19" s="1">
        <v>-22.494</v>
      </c>
      <c r="BD19" s="1">
        <v>-22.234981049999998</v>
      </c>
      <c r="BH19" s="1">
        <v>3.76736016</v>
      </c>
      <c r="BL19" s="1">
        <v>12.84812795</v>
      </c>
      <c r="BN19" s="1">
        <v>4.9870000000000001</v>
      </c>
      <c r="BO19" s="1">
        <v>0.18787825120000001</v>
      </c>
      <c r="BP19" s="1">
        <v>171.59751560000001</v>
      </c>
      <c r="BQ19" s="1">
        <v>32.239441139999997</v>
      </c>
    </row>
    <row r="20" spans="1:69" x14ac:dyDescent="0.35">
      <c r="A20" s="28">
        <v>5.05</v>
      </c>
      <c r="B20" s="28">
        <v>44.5</v>
      </c>
      <c r="C20" s="28">
        <v>8.336181818</v>
      </c>
      <c r="D20" s="26">
        <v>0.06</v>
      </c>
      <c r="E20" s="28">
        <v>4.8200000006779122</v>
      </c>
      <c r="F20" s="28">
        <v>0.31347758199999998</v>
      </c>
      <c r="G20" s="27">
        <v>2.691321973E-3</v>
      </c>
      <c r="H20" s="28">
        <v>-22.14706722</v>
      </c>
      <c r="I20" s="28">
        <v>0</v>
      </c>
      <c r="J20" s="28">
        <v>4.3073357940000001</v>
      </c>
      <c r="K20" s="32" t="s">
        <v>17</v>
      </c>
      <c r="L20" s="31">
        <f t="shared" si="0"/>
        <v>16.030572460521277</v>
      </c>
      <c r="AN20" s="1">
        <v>8.2959999999999994</v>
      </c>
      <c r="AO20" s="1">
        <v>8.1760000000000002</v>
      </c>
      <c r="AP20" s="1">
        <v>8.2360000000000007</v>
      </c>
      <c r="AQ20" s="1">
        <v>0.06</v>
      </c>
      <c r="AR20" s="1">
        <v>8.3961818180000005</v>
      </c>
      <c r="AS20" s="1">
        <v>8.2761818179999995</v>
      </c>
      <c r="AT20" s="1">
        <v>8.336181818</v>
      </c>
      <c r="AU20" s="1">
        <v>0.06</v>
      </c>
      <c r="AV20" s="1">
        <v>0.31616890399999997</v>
      </c>
      <c r="AW20" s="1">
        <v>0.31078625999999998</v>
      </c>
      <c r="AX20" s="1">
        <v>0.31347758199999998</v>
      </c>
      <c r="AY20" s="1">
        <v>2.691321973E-3</v>
      </c>
      <c r="AZ20" s="1">
        <v>-22.381</v>
      </c>
      <c r="BD20" s="1">
        <v>-22.14706722</v>
      </c>
      <c r="BH20" s="1">
        <v>4.3073357940000001</v>
      </c>
      <c r="BL20" s="1">
        <v>13.62352761</v>
      </c>
      <c r="BN20" s="1">
        <v>4.82</v>
      </c>
      <c r="BO20" s="1">
        <v>0.20761358529999999</v>
      </c>
      <c r="BP20" s="1">
        <v>168.037902</v>
      </c>
      <c r="BQ20" s="1">
        <v>34.8869513</v>
      </c>
    </row>
    <row r="21" spans="1:69" x14ac:dyDescent="0.35">
      <c r="A21" s="28">
        <v>5.15</v>
      </c>
      <c r="B21" s="28">
        <v>46.6</v>
      </c>
      <c r="C21" s="28">
        <v>8.4211818180000009</v>
      </c>
      <c r="D21" s="29" t="s">
        <v>17</v>
      </c>
      <c r="E21" s="28">
        <v>4.483210730656503</v>
      </c>
      <c r="F21" s="28">
        <v>0.30228736960000002</v>
      </c>
      <c r="G21" s="27">
        <v>0</v>
      </c>
      <c r="H21" s="28">
        <v>-22.227925845000001</v>
      </c>
      <c r="I21" s="28">
        <v>-1.324971479E-2</v>
      </c>
      <c r="J21" s="28">
        <v>4.4636577069999994</v>
      </c>
      <c r="K21" s="26">
        <v>0.12840681309999999</v>
      </c>
      <c r="L21" s="31">
        <f t="shared" si="0"/>
        <v>17.22731804857607</v>
      </c>
      <c r="AN21" s="1">
        <v>8.3209999999999997</v>
      </c>
      <c r="AR21" s="1">
        <v>8.4211818180000009</v>
      </c>
      <c r="AV21" s="1">
        <v>0.30228736960000002</v>
      </c>
      <c r="AZ21" s="1">
        <v>-22.396000000000001</v>
      </c>
      <c r="BA21" s="1">
        <v>-22.396000000000001</v>
      </c>
      <c r="BB21" s="1">
        <v>-22.396000000000001</v>
      </c>
      <c r="BC21" s="1">
        <v>0</v>
      </c>
      <c r="BD21" s="1">
        <v>-22.241175559999999</v>
      </c>
      <c r="BE21" s="1">
        <v>-22.214676130000001</v>
      </c>
      <c r="BF21" s="1">
        <v>-22.227925849999998</v>
      </c>
      <c r="BG21" s="1">
        <v>-1.324971479E-2</v>
      </c>
      <c r="BH21" s="1">
        <v>4.3352508939999996</v>
      </c>
      <c r="BI21" s="1">
        <v>4.5920645200000001</v>
      </c>
      <c r="BJ21" s="1">
        <v>4.4636577070000003</v>
      </c>
      <c r="BK21" s="1">
        <v>-0.12840681309999999</v>
      </c>
      <c r="BL21" s="1">
        <v>14.341488699999999</v>
      </c>
      <c r="BN21" s="1">
        <v>4.6159999999999997</v>
      </c>
      <c r="BO21" s="1">
        <v>0.2001151813</v>
      </c>
      <c r="BP21" s="1">
        <v>167.7150671</v>
      </c>
      <c r="BQ21" s="1">
        <v>33.562331059999998</v>
      </c>
    </row>
    <row r="22" spans="1:69" x14ac:dyDescent="0.35">
      <c r="A22" s="28">
        <v>5.3</v>
      </c>
      <c r="B22" s="28">
        <v>48</v>
      </c>
      <c r="C22" s="28">
        <v>7.8231818180000001</v>
      </c>
      <c r="D22" s="29" t="s">
        <v>17</v>
      </c>
      <c r="E22" s="28">
        <v>4.9820000003506051</v>
      </c>
      <c r="F22" s="28">
        <v>0.28647616129999998</v>
      </c>
      <c r="G22" s="27">
        <v>0</v>
      </c>
      <c r="H22" s="28">
        <v>-22.336414860000001</v>
      </c>
      <c r="I22" s="28">
        <v>0</v>
      </c>
      <c r="J22" s="28">
        <v>4.4779803649999996</v>
      </c>
      <c r="K22" s="32" t="s">
        <v>17</v>
      </c>
      <c r="L22" s="31">
        <f t="shared" si="0"/>
        <v>18.236457798533525</v>
      </c>
      <c r="AN22" s="1">
        <v>7.7229999999999999</v>
      </c>
      <c r="AR22" s="1">
        <v>7.8231818180000001</v>
      </c>
      <c r="AV22" s="1">
        <v>0.28647616129999998</v>
      </c>
      <c r="AZ22" s="1">
        <v>-22.486999999999998</v>
      </c>
      <c r="BD22" s="1">
        <v>-22.336414860000001</v>
      </c>
      <c r="BH22" s="1">
        <v>4.4779803649999996</v>
      </c>
      <c r="BL22" s="1">
        <v>15.631249540000001</v>
      </c>
      <c r="BN22" s="1">
        <v>4.9820000000000002</v>
      </c>
      <c r="BO22" s="1">
        <v>0.22309298180000001</v>
      </c>
      <c r="BP22" s="1">
        <v>164.24340290000001</v>
      </c>
      <c r="BQ22" s="1">
        <v>36.641550500000001</v>
      </c>
    </row>
    <row r="23" spans="1:69" x14ac:dyDescent="0.35">
      <c r="A23" s="28">
        <v>5.45</v>
      </c>
      <c r="B23" s="28">
        <v>48.8</v>
      </c>
      <c r="C23" s="28">
        <v>7.5981818179999996</v>
      </c>
      <c r="D23" s="29" t="s">
        <v>17</v>
      </c>
      <c r="E23" s="28">
        <v>4.9829999990312475</v>
      </c>
      <c r="F23" s="28">
        <v>0.31509255429999999</v>
      </c>
      <c r="G23" s="27">
        <v>0</v>
      </c>
      <c r="H23" s="28">
        <v>-22.304138210000001</v>
      </c>
      <c r="I23" s="28">
        <v>0</v>
      </c>
      <c r="J23" s="28">
        <v>4.1795977029999998</v>
      </c>
      <c r="K23" s="32" t="s">
        <v>17</v>
      </c>
      <c r="L23" s="31">
        <f t="shared" si="0"/>
        <v>15.475444448376376</v>
      </c>
      <c r="AN23" s="1">
        <v>7.4980000000000002</v>
      </c>
      <c r="AR23" s="1">
        <v>7.5981818179999996</v>
      </c>
      <c r="AV23" s="1">
        <v>0.31509255429999999</v>
      </c>
      <c r="AZ23" s="1">
        <v>-22.524999999999999</v>
      </c>
      <c r="BD23" s="1">
        <v>-22.304138210000001</v>
      </c>
      <c r="BH23" s="1">
        <v>4.1795977029999998</v>
      </c>
      <c r="BL23" s="1">
        <v>13.26466667</v>
      </c>
      <c r="BN23" s="1">
        <v>4.9829999999999997</v>
      </c>
      <c r="BO23" s="1">
        <v>0.2082693535</v>
      </c>
      <c r="BP23" s="1">
        <v>162.19200000000001</v>
      </c>
      <c r="BQ23" s="1">
        <v>33.77962299</v>
      </c>
    </row>
    <row r="24" spans="1:69" x14ac:dyDescent="0.35">
      <c r="A24" s="28">
        <v>5.6</v>
      </c>
      <c r="B24" s="28">
        <v>49.7</v>
      </c>
      <c r="C24" s="28">
        <v>7.264181818</v>
      </c>
      <c r="D24" s="29" t="s">
        <v>17</v>
      </c>
      <c r="E24" s="28">
        <v>4.9220000014262721</v>
      </c>
      <c r="F24" s="28">
        <v>0.34776400590000001</v>
      </c>
      <c r="G24" s="27">
        <v>0</v>
      </c>
      <c r="H24" s="28">
        <v>-22.34991664</v>
      </c>
      <c r="I24" s="28">
        <v>0</v>
      </c>
      <c r="J24" s="28">
        <v>4.774684895</v>
      </c>
      <c r="K24" s="32" t="s">
        <v>17</v>
      </c>
      <c r="L24" s="31">
        <f t="shared" si="0"/>
        <v>16.01794785063273</v>
      </c>
      <c r="AN24" s="1">
        <v>7.1639999999999997</v>
      </c>
      <c r="AR24" s="1">
        <v>7.264181818</v>
      </c>
      <c r="AV24" s="1">
        <v>0.34776400590000001</v>
      </c>
      <c r="AZ24" s="1">
        <v>-22.513000000000002</v>
      </c>
      <c r="BD24" s="1">
        <v>-22.34991664</v>
      </c>
      <c r="BH24" s="1">
        <v>4.774684895</v>
      </c>
      <c r="BL24" s="1">
        <v>13.72966959</v>
      </c>
      <c r="BN24" s="1">
        <v>4.9219999999999997</v>
      </c>
      <c r="BO24" s="1">
        <v>0.2350099906</v>
      </c>
      <c r="BP24" s="1">
        <v>160.88077749999999</v>
      </c>
      <c r="BQ24" s="1">
        <v>37.808590000000002</v>
      </c>
    </row>
    <row r="25" spans="1:69" x14ac:dyDescent="0.35">
      <c r="A25" s="28">
        <v>5.9</v>
      </c>
      <c r="B25" s="28">
        <v>50.8</v>
      </c>
      <c r="C25" s="28">
        <v>7.4031818180000002</v>
      </c>
      <c r="D25" s="26">
        <v>1E-3</v>
      </c>
      <c r="E25" s="28">
        <v>5.0170000000159858</v>
      </c>
      <c r="F25" s="28">
        <v>0.33355421985</v>
      </c>
      <c r="G25" s="27">
        <v>2.2951218529999999E-3</v>
      </c>
      <c r="H25" s="28">
        <v>-22.08254939</v>
      </c>
      <c r="I25" s="28">
        <v>0</v>
      </c>
      <c r="J25" s="28">
        <v>4.691758525</v>
      </c>
      <c r="K25" s="32" t="s">
        <v>17</v>
      </c>
      <c r="L25" s="31">
        <f t="shared" si="0"/>
        <v>16.410280408469152</v>
      </c>
      <c r="AN25" s="1">
        <v>7.3040000000000003</v>
      </c>
      <c r="AO25" s="1">
        <v>7.3019999999999996</v>
      </c>
      <c r="AP25" s="1">
        <v>7.3029999999999999</v>
      </c>
      <c r="AQ25" s="1">
        <v>1E-3</v>
      </c>
      <c r="AR25" s="1">
        <v>7.4041818179999996</v>
      </c>
      <c r="AS25" s="1">
        <v>7.4021818179999999</v>
      </c>
      <c r="AT25" s="1">
        <v>7.4031818180000002</v>
      </c>
      <c r="AU25" s="1">
        <v>1E-3</v>
      </c>
      <c r="AV25" s="1">
        <v>0.33584934170000003</v>
      </c>
      <c r="AW25" s="1">
        <v>0.33125909799999997</v>
      </c>
      <c r="AX25" s="1">
        <v>0.3335542198</v>
      </c>
      <c r="AY25" s="1">
        <v>2.2951218529999999E-3</v>
      </c>
      <c r="AZ25" s="1">
        <v>-22.268000000000001</v>
      </c>
      <c r="BD25" s="1">
        <v>-22.08254939</v>
      </c>
      <c r="BH25" s="1">
        <v>4.691758525</v>
      </c>
      <c r="BL25" s="1">
        <v>13.96983094</v>
      </c>
      <c r="BN25" s="1">
        <v>5.0170000000000003</v>
      </c>
      <c r="BO25" s="1">
        <v>0.2353855252</v>
      </c>
      <c r="BP25" s="1">
        <v>158.51549890000001</v>
      </c>
      <c r="BQ25" s="1">
        <v>37.312253949999999</v>
      </c>
    </row>
    <row r="26" spans="1:69" x14ac:dyDescent="0.35">
      <c r="A26" s="28">
        <v>6.05</v>
      </c>
      <c r="B26" s="28">
        <v>51.7</v>
      </c>
      <c r="C26" s="28">
        <v>8.2441818179999995</v>
      </c>
      <c r="D26" s="29" t="s">
        <v>17</v>
      </c>
      <c r="E26" s="28">
        <v>5.2348572443242416</v>
      </c>
      <c r="F26" s="28">
        <v>0.30261499790000002</v>
      </c>
      <c r="G26" s="27">
        <v>0</v>
      </c>
      <c r="H26" s="28">
        <v>-22.474961565000001</v>
      </c>
      <c r="I26" s="28">
        <v>1.502576315E-2</v>
      </c>
      <c r="J26" s="28">
        <v>4.159169447</v>
      </c>
      <c r="K26" s="26">
        <v>4.0819840850000004E-3</v>
      </c>
      <c r="L26" s="31">
        <f t="shared" si="0"/>
        <v>16.034778145519446</v>
      </c>
      <c r="AN26" s="1">
        <v>8.1440000000000001</v>
      </c>
      <c r="AR26" s="1">
        <v>8.2441818179999995</v>
      </c>
      <c r="AV26" s="1">
        <v>0.30261499790000002</v>
      </c>
      <c r="AZ26" s="1">
        <v>-22.629000000000001</v>
      </c>
      <c r="BA26" s="1">
        <v>-22.646999999999998</v>
      </c>
      <c r="BB26" s="1">
        <v>-22.638000000000002</v>
      </c>
      <c r="BC26" s="1">
        <v>8.9999999999999993E-3</v>
      </c>
      <c r="BD26" s="1">
        <v>-22.4599358</v>
      </c>
      <c r="BE26" s="1">
        <v>-22.489987330000002</v>
      </c>
      <c r="BF26" s="1">
        <v>-22.474961570000001</v>
      </c>
      <c r="BG26" s="1">
        <v>1.502576315E-2</v>
      </c>
      <c r="BH26" s="1">
        <v>4.1550874630000001</v>
      </c>
      <c r="BI26" s="1">
        <v>4.1632514309999999</v>
      </c>
      <c r="BJ26" s="1">
        <v>4.159169447</v>
      </c>
      <c r="BK26" s="1">
        <v>-4.0819840850000004E-3</v>
      </c>
      <c r="BL26" s="1">
        <v>13.73060652</v>
      </c>
      <c r="BN26" s="1">
        <v>5.24</v>
      </c>
      <c r="BO26" s="1">
        <v>0.21772658310000001</v>
      </c>
      <c r="BP26" s="1">
        <v>156.3211038</v>
      </c>
      <c r="BQ26" s="1">
        <v>34.035259779999997</v>
      </c>
    </row>
    <row r="27" spans="1:69" x14ac:dyDescent="0.35">
      <c r="A27" s="28">
        <v>6.2</v>
      </c>
      <c r="B27" s="28">
        <v>53.3</v>
      </c>
      <c r="C27" s="28">
        <v>7.7511818180000001</v>
      </c>
      <c r="D27" s="29" t="s">
        <v>17</v>
      </c>
      <c r="E27" s="28">
        <v>5.7200000001990183</v>
      </c>
      <c r="F27" s="28">
        <v>0.3576588369</v>
      </c>
      <c r="G27" s="27">
        <v>0</v>
      </c>
      <c r="H27" s="28">
        <v>-22.42889332</v>
      </c>
      <c r="I27" s="28">
        <v>0</v>
      </c>
      <c r="J27" s="28">
        <v>4.622669589</v>
      </c>
      <c r="K27" s="32" t="s">
        <v>17</v>
      </c>
      <c r="L27" s="31">
        <f t="shared" si="0"/>
        <v>15.078935466112622</v>
      </c>
      <c r="AN27" s="1">
        <v>7.6509999999999998</v>
      </c>
      <c r="AR27" s="1">
        <v>7.7511818180000001</v>
      </c>
      <c r="AV27" s="1">
        <v>0.3576588369</v>
      </c>
      <c r="AZ27" s="1">
        <v>-22.588000000000001</v>
      </c>
      <c r="BD27" s="1">
        <v>-22.42889332</v>
      </c>
      <c r="BH27" s="1">
        <v>4.622669589</v>
      </c>
      <c r="BL27" s="1">
        <v>12.92480183</v>
      </c>
      <c r="BN27" s="1">
        <v>5.72</v>
      </c>
      <c r="BO27" s="1">
        <v>0.26441670049999999</v>
      </c>
      <c r="BP27" s="1">
        <v>156.3249888</v>
      </c>
      <c r="BQ27" s="1">
        <v>41.33493773</v>
      </c>
    </row>
    <row r="28" spans="1:69" x14ac:dyDescent="0.35">
      <c r="A28" s="28">
        <v>6.35</v>
      </c>
      <c r="B28" s="28">
        <v>63.1</v>
      </c>
      <c r="C28" s="28">
        <v>6.0171818180000001</v>
      </c>
      <c r="D28" s="29" t="s">
        <v>17</v>
      </c>
      <c r="E28" s="28">
        <v>5.5200000007610353</v>
      </c>
      <c r="F28" s="28">
        <v>0.28768833700000002</v>
      </c>
      <c r="G28" s="27">
        <v>0</v>
      </c>
      <c r="H28" s="28">
        <v>-22.893195309999999</v>
      </c>
      <c r="I28" s="28">
        <v>0</v>
      </c>
      <c r="J28" s="28">
        <v>3.3638383219999999</v>
      </c>
      <c r="K28" s="32" t="s">
        <v>17</v>
      </c>
      <c r="L28" s="31">
        <f t="shared" si="0"/>
        <v>13.64142211414477</v>
      </c>
      <c r="AN28" s="1">
        <v>5.9169999999999998</v>
      </c>
      <c r="AR28" s="1">
        <v>6.0171818180000001</v>
      </c>
      <c r="AV28" s="1">
        <v>0.28768833700000002</v>
      </c>
      <c r="AZ28" s="1">
        <v>-23.097000000000001</v>
      </c>
      <c r="BD28" s="1">
        <v>-22.893195309999999</v>
      </c>
      <c r="BH28" s="1">
        <v>3.3638383219999999</v>
      </c>
      <c r="BL28" s="1">
        <v>11.69264753</v>
      </c>
      <c r="BN28" s="1">
        <v>5.52</v>
      </c>
      <c r="BO28" s="1">
        <v>0.1856838754</v>
      </c>
      <c r="BP28" s="1">
        <v>153.09891540000001</v>
      </c>
      <c r="BQ28" s="1">
        <v>28.427999929999999</v>
      </c>
    </row>
    <row r="29" spans="1:69" x14ac:dyDescent="0.35">
      <c r="A29" s="28">
        <v>6.45</v>
      </c>
      <c r="B29" s="28">
        <v>64.8</v>
      </c>
      <c r="C29" s="28">
        <v>5.7491818180000003</v>
      </c>
      <c r="D29" s="29" t="s">
        <v>17</v>
      </c>
      <c r="E29" s="28">
        <v>5.5499999994286027</v>
      </c>
      <c r="F29" s="28">
        <v>0.28429259810000002</v>
      </c>
      <c r="G29" s="27">
        <v>0</v>
      </c>
      <c r="H29" s="28">
        <v>-22.837692820000001</v>
      </c>
      <c r="I29" s="28">
        <v>0</v>
      </c>
      <c r="J29" s="28">
        <v>3.6751946219999998</v>
      </c>
      <c r="K29" s="32" t="s">
        <v>17</v>
      </c>
      <c r="L29" s="31">
        <f t="shared" si="0"/>
        <v>15.082091787320435</v>
      </c>
      <c r="AN29" s="1">
        <v>5.649</v>
      </c>
      <c r="AR29" s="1">
        <v>5.7491818180000003</v>
      </c>
      <c r="AV29" s="1">
        <v>0.28429259810000002</v>
      </c>
      <c r="AZ29" s="1">
        <v>-23.039000000000001</v>
      </c>
      <c r="BD29" s="1">
        <v>-22.837692820000001</v>
      </c>
      <c r="BH29" s="1">
        <v>3.6751946219999998</v>
      </c>
      <c r="BL29" s="1">
        <v>12.92750725</v>
      </c>
      <c r="BN29" s="1">
        <v>5.55</v>
      </c>
      <c r="BO29" s="1">
        <v>0.20397330150000001</v>
      </c>
    </row>
    <row r="30" spans="1:69" x14ac:dyDescent="0.35">
      <c r="A30" s="28">
        <v>6.6</v>
      </c>
      <c r="B30" s="28">
        <v>68.900000000000006</v>
      </c>
      <c r="C30" s="28">
        <v>6.2021818179999997</v>
      </c>
      <c r="D30" s="26">
        <v>0.02</v>
      </c>
      <c r="E30" s="28">
        <v>5.6699999990692218</v>
      </c>
      <c r="F30" s="28">
        <v>0.33818614550000003</v>
      </c>
      <c r="G30" s="27">
        <v>-6.8132270239999997E-4</v>
      </c>
      <c r="H30" s="28">
        <v>-22.570810909999999</v>
      </c>
      <c r="I30" s="28">
        <v>0</v>
      </c>
      <c r="J30" s="28">
        <v>4.6842497080000003</v>
      </c>
      <c r="K30" s="32" t="s">
        <v>17</v>
      </c>
      <c r="L30" s="31">
        <f t="shared" si="0"/>
        <v>16.159615245582753</v>
      </c>
      <c r="AN30" s="1">
        <v>6.1219999999999999</v>
      </c>
      <c r="AO30" s="1">
        <v>6.0819999999999999</v>
      </c>
      <c r="AP30" s="1">
        <v>6.1020000000000003</v>
      </c>
      <c r="AQ30" s="1">
        <v>0.02</v>
      </c>
      <c r="AR30" s="1">
        <v>6.2221818180000001</v>
      </c>
      <c r="AS30" s="1">
        <v>6.1821818180000001</v>
      </c>
      <c r="AT30" s="1">
        <v>6.2021818179999997</v>
      </c>
      <c r="AU30" s="1">
        <v>0.02</v>
      </c>
      <c r="AV30" s="1">
        <v>0.33750482279999999</v>
      </c>
      <c r="AW30" s="1">
        <v>0.33886746820000002</v>
      </c>
      <c r="AX30" s="1">
        <v>0.33818614549999998</v>
      </c>
      <c r="AY30" s="1">
        <v>-6.8132270239999997E-4</v>
      </c>
      <c r="AZ30" s="1">
        <v>-22.72</v>
      </c>
      <c r="BD30" s="1">
        <v>-22.570810909999999</v>
      </c>
      <c r="BH30" s="1">
        <v>4.6842497080000003</v>
      </c>
      <c r="BL30" s="1">
        <v>13.87906006</v>
      </c>
      <c r="BN30" s="1">
        <v>5.67</v>
      </c>
      <c r="BO30" s="1">
        <v>0.26559695840000003</v>
      </c>
      <c r="BP30" s="1">
        <v>136.66389190000001</v>
      </c>
      <c r="BQ30" s="1">
        <v>36.29751401</v>
      </c>
    </row>
    <row r="31" spans="1:69" x14ac:dyDescent="0.35">
      <c r="A31" s="28">
        <v>6.75</v>
      </c>
      <c r="B31" s="28">
        <v>70.7</v>
      </c>
      <c r="C31" s="28">
        <v>6.4961818180000002</v>
      </c>
      <c r="D31" s="29" t="s">
        <v>17</v>
      </c>
      <c r="E31" s="28">
        <v>5.7979229372736123</v>
      </c>
      <c r="F31" s="28">
        <v>0.31617119430000001</v>
      </c>
      <c r="G31" s="27">
        <v>0</v>
      </c>
      <c r="H31" s="28">
        <v>-22.647656009999999</v>
      </c>
      <c r="I31" s="28">
        <v>-8.550191989E-2</v>
      </c>
      <c r="J31" s="28">
        <v>4.0955493505000007</v>
      </c>
      <c r="K31" s="26">
        <v>0.1296605291</v>
      </c>
      <c r="L31" s="31">
        <f t="shared" si="0"/>
        <v>15.112511813403575</v>
      </c>
      <c r="AN31" s="1">
        <v>6.3959999999999999</v>
      </c>
      <c r="AR31" s="1">
        <v>6.4961818180000002</v>
      </c>
      <c r="AV31" s="1">
        <v>0.31617119430000001</v>
      </c>
      <c r="AZ31" s="1">
        <v>-22.911999999999999</v>
      </c>
      <c r="BA31" s="1">
        <v>-22.8</v>
      </c>
      <c r="BB31" s="1">
        <v>-22.856000000000002</v>
      </c>
      <c r="BC31" s="1">
        <v>-5.6000000000000001E-2</v>
      </c>
      <c r="BD31" s="1">
        <v>-22.733157930000001</v>
      </c>
      <c r="BE31" s="1">
        <v>-22.56215409</v>
      </c>
      <c r="BF31" s="1">
        <v>-22.647656009999999</v>
      </c>
      <c r="BG31" s="1">
        <v>-8.550191989E-2</v>
      </c>
      <c r="BH31" s="1">
        <v>4.2252098800000004</v>
      </c>
      <c r="BI31" s="1">
        <v>3.9658888210000001</v>
      </c>
      <c r="BJ31" s="1">
        <v>4.0955493499999998</v>
      </c>
      <c r="BK31" s="1">
        <v>0.1296605291</v>
      </c>
      <c r="BL31" s="1">
        <v>13.36367751</v>
      </c>
      <c r="BN31" s="1">
        <v>5.62</v>
      </c>
      <c r="BO31" s="1">
        <v>0.23745679519999999</v>
      </c>
      <c r="BP31" s="1">
        <v>144.37608470000001</v>
      </c>
      <c r="BQ31" s="1">
        <v>34.283082380000003</v>
      </c>
    </row>
    <row r="32" spans="1:69" x14ac:dyDescent="0.35">
      <c r="A32" s="28">
        <v>6.95</v>
      </c>
      <c r="B32" s="28">
        <v>75</v>
      </c>
      <c r="C32" s="28">
        <v>8.1801818179999994</v>
      </c>
      <c r="D32" s="29" t="s">
        <v>17</v>
      </c>
      <c r="E32" s="28">
        <v>5.4600000000102185</v>
      </c>
      <c r="F32" s="28">
        <v>0.46133397640000001</v>
      </c>
      <c r="G32" s="27">
        <v>0</v>
      </c>
      <c r="H32" s="28">
        <v>-22.364317199999999</v>
      </c>
      <c r="I32" s="28">
        <v>0</v>
      </c>
      <c r="J32" s="28">
        <v>5.8718214890000002</v>
      </c>
      <c r="K32" s="32" t="s">
        <v>17</v>
      </c>
      <c r="L32" s="31">
        <f t="shared" si="0"/>
        <v>14.849238847072556</v>
      </c>
      <c r="AN32" s="1">
        <v>8.08</v>
      </c>
      <c r="AR32" s="1">
        <v>8.1801818179999994</v>
      </c>
      <c r="AV32" s="1">
        <v>0.46133397640000001</v>
      </c>
      <c r="AZ32" s="1">
        <v>-22.486999999999998</v>
      </c>
      <c r="BD32" s="1">
        <v>-22.364317199999999</v>
      </c>
      <c r="BH32" s="1">
        <v>5.8718214890000002</v>
      </c>
      <c r="BL32" s="1">
        <v>12.727919010000001</v>
      </c>
      <c r="BN32" s="1">
        <v>5.46</v>
      </c>
      <c r="BO32" s="1">
        <v>0.32060145330000001</v>
      </c>
      <c r="BP32" s="1">
        <v>142.78197990000001</v>
      </c>
      <c r="BQ32" s="1">
        <v>45.776110269999997</v>
      </c>
    </row>
    <row r="33" spans="1:69" x14ac:dyDescent="0.35">
      <c r="A33" s="28">
        <v>7.15</v>
      </c>
      <c r="B33" s="28">
        <v>76</v>
      </c>
      <c r="C33" s="28">
        <v>8.3401818179999996</v>
      </c>
      <c r="D33" s="29" t="s">
        <v>17</v>
      </c>
      <c r="E33" s="28">
        <v>5.4499999996439685</v>
      </c>
      <c r="F33" s="28">
        <v>0.39032836339999999</v>
      </c>
      <c r="G33" s="27">
        <v>0</v>
      </c>
      <c r="H33" s="28">
        <v>-22.059882999999999</v>
      </c>
      <c r="I33" s="28">
        <v>0</v>
      </c>
      <c r="J33" s="28">
        <v>4.7748490260000001</v>
      </c>
      <c r="K33" s="32" t="s">
        <v>17</v>
      </c>
      <c r="L33" s="31">
        <f t="shared" si="0"/>
        <v>14.27172022160048</v>
      </c>
      <c r="AN33" s="1">
        <v>8.24</v>
      </c>
      <c r="AR33" s="1">
        <v>8.3401818179999996</v>
      </c>
      <c r="AV33" s="1">
        <v>0.39032836339999999</v>
      </c>
      <c r="AZ33" s="1">
        <v>-22.23</v>
      </c>
      <c r="BD33" s="1">
        <v>-22.059882999999999</v>
      </c>
      <c r="BH33" s="1">
        <v>4.7748490260000001</v>
      </c>
      <c r="BL33" s="1">
        <v>12.232903050000001</v>
      </c>
      <c r="BN33" s="1">
        <v>5.45</v>
      </c>
      <c r="BO33" s="1">
        <v>0.2602292719</v>
      </c>
      <c r="BP33" s="1">
        <v>145.1516307</v>
      </c>
      <c r="BQ33" s="1">
        <v>37.772703180000001</v>
      </c>
    </row>
    <row r="34" spans="1:69" x14ac:dyDescent="0.35">
      <c r="A34" s="28">
        <v>7.35</v>
      </c>
      <c r="B34" s="28">
        <v>78.2</v>
      </c>
      <c r="C34" s="28">
        <v>7.860181818</v>
      </c>
      <c r="D34" s="26">
        <v>1.4E-2</v>
      </c>
      <c r="E34" s="28">
        <v>5.4999999998049489</v>
      </c>
      <c r="F34" s="28">
        <v>0.41166677694999998</v>
      </c>
      <c r="G34" s="27">
        <v>1.8173802199999999E-4</v>
      </c>
      <c r="H34" s="28">
        <v>-21.924529039999999</v>
      </c>
      <c r="I34" s="28">
        <v>0</v>
      </c>
      <c r="J34" s="28">
        <v>5.126873722</v>
      </c>
      <c r="K34" s="32" t="s">
        <v>17</v>
      </c>
      <c r="L34" s="31">
        <f t="shared" si="0"/>
        <v>14.529597748892783</v>
      </c>
      <c r="AN34" s="1">
        <v>7.774</v>
      </c>
      <c r="AO34" s="1">
        <v>7.7460000000000004</v>
      </c>
      <c r="AP34" s="1">
        <v>7.76</v>
      </c>
      <c r="AQ34" s="1">
        <v>1.4E-2</v>
      </c>
      <c r="AR34" s="1">
        <v>7.8741818180000003</v>
      </c>
      <c r="AS34" s="1">
        <v>7.8461818179999998</v>
      </c>
      <c r="AT34" s="1">
        <v>7.860181818</v>
      </c>
      <c r="AU34" s="1">
        <v>1.4E-2</v>
      </c>
      <c r="AV34" s="1">
        <v>0.41184851500000003</v>
      </c>
      <c r="AW34" s="1">
        <v>0.41148503889999999</v>
      </c>
      <c r="AX34" s="1">
        <v>0.41166677689999998</v>
      </c>
      <c r="AY34" s="1">
        <v>1.8173802199999999E-4</v>
      </c>
      <c r="AZ34" s="1">
        <v>-22.041</v>
      </c>
      <c r="BD34" s="1">
        <v>-21.924529039999999</v>
      </c>
      <c r="BH34" s="1">
        <v>5.126873722</v>
      </c>
      <c r="BL34" s="1">
        <v>12.44844533</v>
      </c>
      <c r="BN34" s="1">
        <v>5.5</v>
      </c>
      <c r="BO34" s="1">
        <v>0.28197805469999998</v>
      </c>
      <c r="BP34" s="1">
        <v>146.06131740000001</v>
      </c>
      <c r="BQ34" s="1">
        <v>41.186086160000002</v>
      </c>
    </row>
    <row r="35" spans="1:69" x14ac:dyDescent="0.35">
      <c r="A35" s="28">
        <v>7.55</v>
      </c>
      <c r="B35" s="28">
        <v>81</v>
      </c>
      <c r="C35" s="28">
        <v>7.477181818</v>
      </c>
      <c r="D35" s="29" t="s">
        <v>17</v>
      </c>
      <c r="E35" s="28">
        <v>5.4800000004807341</v>
      </c>
      <c r="F35" s="28">
        <v>0.42051542349999999</v>
      </c>
      <c r="G35" s="27">
        <v>0</v>
      </c>
      <c r="H35" s="28">
        <v>-21.785974840000002</v>
      </c>
      <c r="I35" s="28">
        <v>0</v>
      </c>
      <c r="J35" s="28">
        <v>5.1587817239999998</v>
      </c>
      <c r="K35" s="32" t="s">
        <v>17</v>
      </c>
      <c r="L35" s="31">
        <f t="shared" si="0"/>
        <v>14.312385091387737</v>
      </c>
      <c r="AN35" s="1">
        <v>7.3769999999999998</v>
      </c>
      <c r="AR35" s="1">
        <v>7.477181818</v>
      </c>
      <c r="AV35" s="1">
        <v>0.42051542349999999</v>
      </c>
      <c r="AZ35" s="1">
        <v>-21.916</v>
      </c>
      <c r="BD35" s="1">
        <v>-21.785974840000002</v>
      </c>
      <c r="BH35" s="1">
        <v>5.1587817239999998</v>
      </c>
      <c r="BL35" s="1">
        <v>12.267758649999999</v>
      </c>
      <c r="BN35" s="1">
        <v>5.48</v>
      </c>
      <c r="BO35" s="1">
        <v>0.28270123850000001</v>
      </c>
      <c r="BP35" s="1">
        <v>146.28942430000001</v>
      </c>
      <c r="BQ35" s="1">
        <v>41.356201429999999</v>
      </c>
    </row>
    <row r="36" spans="1:69" x14ac:dyDescent="0.35">
      <c r="A36" s="28">
        <v>7.7</v>
      </c>
      <c r="B36" s="28">
        <v>85.2</v>
      </c>
      <c r="C36" s="28">
        <v>7.1261818180000001</v>
      </c>
      <c r="D36" s="29" t="s">
        <v>17</v>
      </c>
      <c r="E36" s="28">
        <v>5.7058527737932616</v>
      </c>
      <c r="F36" s="28">
        <v>0.42790215339999998</v>
      </c>
      <c r="G36" s="27">
        <v>0</v>
      </c>
      <c r="H36" s="28">
        <v>-21.609315089999999</v>
      </c>
      <c r="I36" s="28">
        <v>-3.684341998E-2</v>
      </c>
      <c r="J36" s="28">
        <v>5.5484555780000004</v>
      </c>
      <c r="K36" s="26">
        <v>0.176439657</v>
      </c>
      <c r="L36" s="31">
        <f t="shared" si="0"/>
        <v>15.127753209230132</v>
      </c>
      <c r="AN36" s="1">
        <v>7.0259999999999998</v>
      </c>
      <c r="AR36" s="1">
        <v>7.1261818180000001</v>
      </c>
      <c r="AV36" s="1">
        <v>0.42790215339999998</v>
      </c>
      <c r="AZ36" s="1">
        <v>-21.745000000000001</v>
      </c>
      <c r="BA36" s="1">
        <v>-21.728999999999999</v>
      </c>
      <c r="BB36" s="1">
        <v>-21.736999999999998</v>
      </c>
      <c r="BC36" s="1">
        <v>-8.0000000000000002E-3</v>
      </c>
      <c r="BD36" s="1">
        <v>-21.646158509999999</v>
      </c>
      <c r="BE36" s="1">
        <v>-21.572471669999999</v>
      </c>
      <c r="BF36" s="1">
        <v>-21.609315089999999</v>
      </c>
      <c r="BG36" s="1">
        <v>-3.684341998E-2</v>
      </c>
      <c r="BH36" s="1">
        <v>5.724895235</v>
      </c>
      <c r="BI36" s="1">
        <v>5.372015921</v>
      </c>
      <c r="BJ36" s="1">
        <v>5.5484555780000004</v>
      </c>
      <c r="BK36" s="1">
        <v>0.176439657</v>
      </c>
      <c r="BL36" s="1">
        <v>13.37898206</v>
      </c>
      <c r="BN36" s="1">
        <v>5.53</v>
      </c>
      <c r="BO36" s="1">
        <v>0.31658670649999998</v>
      </c>
      <c r="BP36" s="1">
        <v>146.12520000000001</v>
      </c>
      <c r="BQ36" s="1">
        <v>46.261295799999999</v>
      </c>
    </row>
    <row r="37" spans="1:69" x14ac:dyDescent="0.35">
      <c r="A37" s="28">
        <v>7.85</v>
      </c>
      <c r="B37" s="28">
        <v>86.4</v>
      </c>
      <c r="C37" s="28">
        <v>7.2261818179999997</v>
      </c>
      <c r="D37" s="29" t="s">
        <v>17</v>
      </c>
      <c r="E37" s="28">
        <v>5.4799999994176298</v>
      </c>
      <c r="F37" s="28">
        <v>0.49049438540000001</v>
      </c>
      <c r="G37" s="27">
        <v>0</v>
      </c>
      <c r="H37" s="28">
        <v>-21.714585809999999</v>
      </c>
      <c r="I37" s="28">
        <v>0</v>
      </c>
      <c r="J37" s="28">
        <v>5.9068902779999997</v>
      </c>
      <c r="K37" s="32" t="s">
        <v>17</v>
      </c>
      <c r="L37" s="31">
        <f t="shared" si="0"/>
        <v>14.049848879269149</v>
      </c>
      <c r="AN37" s="1">
        <v>7.1260000000000003</v>
      </c>
      <c r="AR37" s="1">
        <v>7.2261818179999997</v>
      </c>
      <c r="AV37" s="1">
        <v>0.49049438540000001</v>
      </c>
      <c r="AZ37" s="1">
        <v>-21.9</v>
      </c>
      <c r="BD37" s="1">
        <v>-21.714585809999999</v>
      </c>
      <c r="BH37" s="1">
        <v>5.9068902779999997</v>
      </c>
      <c r="BL37" s="1">
        <v>12.04272761</v>
      </c>
      <c r="BN37" s="1">
        <v>5.48</v>
      </c>
      <c r="BO37" s="1">
        <v>0.32369758720000003</v>
      </c>
      <c r="BP37" s="1">
        <v>146.2923399</v>
      </c>
      <c r="BQ37" s="1">
        <v>47.354477469999999</v>
      </c>
    </row>
    <row r="38" spans="1:69" x14ac:dyDescent="0.35">
      <c r="A38" s="28">
        <v>8.0500000000000007</v>
      </c>
      <c r="B38" s="28">
        <v>88.6</v>
      </c>
      <c r="C38" s="28">
        <v>6.368181818</v>
      </c>
      <c r="D38" s="29" t="s">
        <v>17</v>
      </c>
      <c r="E38" s="28">
        <v>5.2899999994843174</v>
      </c>
      <c r="F38" s="28">
        <v>0.43105090410000002</v>
      </c>
      <c r="G38" s="27">
        <v>0</v>
      </c>
      <c r="H38" s="28">
        <v>-22.224644680000001</v>
      </c>
      <c r="I38" s="28">
        <v>0</v>
      </c>
      <c r="J38" s="28">
        <v>4.8091631120000002</v>
      </c>
      <c r="K38" s="32" t="s">
        <v>17</v>
      </c>
      <c r="L38" s="31">
        <f t="shared" si="0"/>
        <v>13.016305600954505</v>
      </c>
      <c r="AN38" s="1">
        <v>6.2679999999999998</v>
      </c>
      <c r="AR38" s="1">
        <v>6.368181818</v>
      </c>
      <c r="AV38" s="1">
        <v>0.43105090410000002</v>
      </c>
      <c r="AZ38" s="1">
        <v>-22.443999999999999</v>
      </c>
      <c r="BD38" s="1">
        <v>-22.224644680000001</v>
      </c>
      <c r="BH38" s="1">
        <v>4.8091631120000002</v>
      </c>
      <c r="BL38" s="1">
        <v>11.156833369999999</v>
      </c>
      <c r="BN38" s="1">
        <v>5.29</v>
      </c>
      <c r="BO38" s="1">
        <v>0.25440472860000002</v>
      </c>
    </row>
    <row r="39" spans="1:69" x14ac:dyDescent="0.35">
      <c r="A39" s="28">
        <v>8.1999999999999993</v>
      </c>
      <c r="B39" s="28">
        <v>90.2</v>
      </c>
      <c r="C39" s="28">
        <v>5.7771818179999999</v>
      </c>
      <c r="D39" s="29" t="s">
        <v>17</v>
      </c>
      <c r="E39" s="28">
        <v>5.7899999996179758</v>
      </c>
      <c r="F39" s="28">
        <v>0.31088438419999997</v>
      </c>
      <c r="G39" s="27">
        <v>0</v>
      </c>
      <c r="H39" s="28">
        <v>-22.857864410000001</v>
      </c>
      <c r="I39" s="28">
        <v>0</v>
      </c>
      <c r="J39" s="28">
        <v>3.7170386980000001</v>
      </c>
      <c r="K39" s="32" t="s">
        <v>17</v>
      </c>
      <c r="L39" s="31">
        <f t="shared" si="0"/>
        <v>13.949060705721569</v>
      </c>
      <c r="AN39" s="1">
        <v>5.6769999999999996</v>
      </c>
      <c r="AR39" s="1">
        <v>5.7771818179999999</v>
      </c>
      <c r="AV39" s="1">
        <v>0.31088438419999997</v>
      </c>
      <c r="AZ39" s="1">
        <v>-22.995999999999999</v>
      </c>
      <c r="BD39" s="1">
        <v>-22.857864410000001</v>
      </c>
      <c r="BH39" s="1">
        <v>3.7170386980000001</v>
      </c>
      <c r="BL39" s="1">
        <v>11.956337749999999</v>
      </c>
      <c r="BN39" s="1">
        <v>5.79</v>
      </c>
      <c r="BO39" s="1">
        <v>0.21521654060000001</v>
      </c>
      <c r="BP39" s="1">
        <v>144.5588826</v>
      </c>
      <c r="BQ39" s="1">
        <v>31.111462620000001</v>
      </c>
    </row>
    <row r="40" spans="1:69" x14ac:dyDescent="0.35">
      <c r="A40" s="28">
        <v>8.4</v>
      </c>
      <c r="B40" s="28">
        <v>91</v>
      </c>
      <c r="C40" s="28">
        <v>7.437181818</v>
      </c>
      <c r="D40" s="26">
        <v>3.2000000000000001E-2</v>
      </c>
      <c r="E40" s="28">
        <v>5.7845550107451915</v>
      </c>
      <c r="F40" s="28">
        <v>0.41181592504999998</v>
      </c>
      <c r="G40" s="27">
        <v>-2.2060455470000002E-3</v>
      </c>
      <c r="H40" s="28">
        <v>-22.052532159999998</v>
      </c>
      <c r="I40" s="28">
        <v>3.0567538280000001E-2</v>
      </c>
      <c r="J40" s="28">
        <v>4.8685600979999997</v>
      </c>
      <c r="K40" s="26">
        <v>0.37584468920000003</v>
      </c>
      <c r="L40" s="31">
        <f t="shared" si="0"/>
        <v>13.792537965379491</v>
      </c>
      <c r="AN40" s="1">
        <v>7.3689999999999998</v>
      </c>
      <c r="AO40" s="1">
        <v>7.3049999999999997</v>
      </c>
      <c r="AP40" s="1">
        <v>7.3369999999999997</v>
      </c>
      <c r="AQ40" s="1">
        <v>3.2000000000000001E-2</v>
      </c>
      <c r="AR40" s="1">
        <v>7.469181818</v>
      </c>
      <c r="AS40" s="1">
        <v>7.405181818</v>
      </c>
      <c r="AT40" s="1">
        <v>7.437181818</v>
      </c>
      <c r="AU40" s="1">
        <v>3.2000000000000001E-2</v>
      </c>
      <c r="AV40" s="1">
        <v>0.4096098795</v>
      </c>
      <c r="AW40" s="1">
        <v>0.41402197060000001</v>
      </c>
      <c r="AX40" s="1">
        <v>0.41181592509999998</v>
      </c>
      <c r="AY40" s="1">
        <v>-2.2060455470000002E-3</v>
      </c>
      <c r="AZ40" s="1">
        <v>-22.204000000000001</v>
      </c>
      <c r="BA40" s="1">
        <v>-22.25</v>
      </c>
      <c r="BB40" s="1">
        <v>-22.227</v>
      </c>
      <c r="BC40" s="1">
        <v>2.3E-2</v>
      </c>
      <c r="BD40" s="1">
        <v>-22.021964619999999</v>
      </c>
      <c r="BE40" s="1">
        <v>-22.083099700000002</v>
      </c>
      <c r="BF40" s="1">
        <v>-22.052532159999998</v>
      </c>
      <c r="BG40" s="1">
        <v>3.0567538280000001E-2</v>
      </c>
      <c r="BH40" s="1">
        <v>5.2444047869999997</v>
      </c>
      <c r="BI40" s="1">
        <v>4.4927154089999997</v>
      </c>
      <c r="BJ40" s="1">
        <v>4.8685600979999997</v>
      </c>
      <c r="BK40" s="1">
        <v>0.37584468920000003</v>
      </c>
      <c r="BL40" s="1">
        <v>12.80341381</v>
      </c>
      <c r="BN40" s="1">
        <v>5.37</v>
      </c>
      <c r="BO40" s="1">
        <v>0.28162453710000002</v>
      </c>
      <c r="BP40" s="1">
        <v>145.51617379999999</v>
      </c>
      <c r="BQ40" s="1">
        <v>40.980925089999999</v>
      </c>
    </row>
    <row r="41" spans="1:69" x14ac:dyDescent="0.35">
      <c r="A41" s="28">
        <v>8.6</v>
      </c>
      <c r="B41" s="28">
        <v>92</v>
      </c>
      <c r="C41" s="28">
        <v>7.1111818180000004</v>
      </c>
      <c r="D41" s="29" t="s">
        <v>17</v>
      </c>
      <c r="E41" s="28">
        <v>5.7732705705575853</v>
      </c>
      <c r="F41" s="28">
        <v>0.47561305069999998</v>
      </c>
      <c r="G41" s="27">
        <v>0</v>
      </c>
      <c r="H41" s="28">
        <v>-22.126937075000001</v>
      </c>
      <c r="I41" s="28">
        <v>-3.8907261040000002E-2</v>
      </c>
      <c r="J41" s="28">
        <v>6.2642504569999993</v>
      </c>
      <c r="K41" s="26">
        <v>7.2932233289999997E-3</v>
      </c>
      <c r="L41" s="31">
        <f t="shared" si="0"/>
        <v>15.366046388081868</v>
      </c>
      <c r="AN41" s="1">
        <v>7.0110000000000001</v>
      </c>
      <c r="AR41" s="1">
        <v>7.1111818180000004</v>
      </c>
      <c r="AV41" s="1">
        <v>0.47561305069999998</v>
      </c>
      <c r="AZ41" s="1">
        <v>-22.276</v>
      </c>
      <c r="BA41" s="1">
        <v>-22.236999999999998</v>
      </c>
      <c r="BB41" s="1">
        <v>-22.256499999999999</v>
      </c>
      <c r="BC41" s="1">
        <v>-1.95E-2</v>
      </c>
      <c r="BD41" s="1">
        <v>-22.16584434</v>
      </c>
      <c r="BE41" s="1">
        <v>-22.088029809999998</v>
      </c>
      <c r="BF41" s="1">
        <v>-22.12693707</v>
      </c>
      <c r="BG41" s="1">
        <v>-3.8907261040000002E-2</v>
      </c>
      <c r="BH41" s="1">
        <v>6.2569572339999997</v>
      </c>
      <c r="BI41" s="1">
        <v>6.2715436799999997</v>
      </c>
      <c r="BJ41" s="1">
        <v>6.2642504570000002</v>
      </c>
      <c r="BK41" s="1">
        <v>-7.2932233289999997E-3</v>
      </c>
      <c r="BL41" s="1">
        <v>13.15556254</v>
      </c>
      <c r="BN41" s="1">
        <v>5.78</v>
      </c>
      <c r="BO41" s="1">
        <v>0.36165212810000003</v>
      </c>
      <c r="BP41" s="1">
        <v>141.84402230000001</v>
      </c>
      <c r="BQ41" s="1">
        <v>51.298192540000002</v>
      </c>
    </row>
    <row r="42" spans="1:69" x14ac:dyDescent="0.35">
      <c r="A42" s="28">
        <v>8.9</v>
      </c>
      <c r="B42" s="28">
        <v>92.6</v>
      </c>
      <c r="C42" s="28">
        <v>7.0441818180000002</v>
      </c>
      <c r="D42" s="29" t="s">
        <v>17</v>
      </c>
      <c r="E42" s="28">
        <v>5.2300000002960898</v>
      </c>
      <c r="F42" s="28">
        <v>0.55195533969999999</v>
      </c>
      <c r="G42" s="27">
        <v>0</v>
      </c>
      <c r="H42" s="28">
        <v>-21.987326710000001</v>
      </c>
      <c r="I42" s="28">
        <v>0</v>
      </c>
      <c r="J42" s="28">
        <v>7.4301748600000002</v>
      </c>
      <c r="K42" s="32" t="s">
        <v>17</v>
      </c>
      <c r="L42" s="31">
        <f t="shared" si="0"/>
        <v>15.705142632333642</v>
      </c>
      <c r="AN42" s="1">
        <v>6.944</v>
      </c>
      <c r="AR42" s="1">
        <v>7.0441818180000002</v>
      </c>
      <c r="AV42" s="1">
        <v>0.55195533969999999</v>
      </c>
      <c r="AZ42" s="1">
        <v>-22.055</v>
      </c>
      <c r="BD42" s="1">
        <v>-21.987326710000001</v>
      </c>
      <c r="BH42" s="1">
        <v>7.4301748600000002</v>
      </c>
      <c r="BL42" s="1">
        <v>13.46155083</v>
      </c>
      <c r="BN42" s="1">
        <v>5.23</v>
      </c>
      <c r="BO42" s="1">
        <v>0.38859814520000002</v>
      </c>
      <c r="BP42" s="1">
        <v>143.0979978</v>
      </c>
      <c r="BQ42" s="1">
        <v>55.607616520000001</v>
      </c>
    </row>
    <row r="43" spans="1:69" x14ac:dyDescent="0.35">
      <c r="A43" s="28">
        <v>9.1999999999999993</v>
      </c>
      <c r="B43" s="28">
        <v>93</v>
      </c>
      <c r="C43" s="28">
        <v>6.9791818179999998</v>
      </c>
      <c r="D43" s="29" t="s">
        <v>17</v>
      </c>
      <c r="E43" s="28">
        <v>5.5300000003489282</v>
      </c>
      <c r="F43" s="28">
        <v>0.59682459379999997</v>
      </c>
      <c r="G43" s="27">
        <v>0</v>
      </c>
      <c r="H43" s="28">
        <v>-21.90072009</v>
      </c>
      <c r="I43" s="28">
        <v>0</v>
      </c>
      <c r="J43" s="28">
        <v>7.1648057500000002</v>
      </c>
      <c r="K43" s="32" t="s">
        <v>17</v>
      </c>
      <c r="L43" s="31">
        <f t="shared" si="0"/>
        <v>14.005689659075619</v>
      </c>
      <c r="AN43" s="1">
        <v>6.8789999999999996</v>
      </c>
      <c r="AR43" s="1">
        <v>6.9791818179999998</v>
      </c>
      <c r="AV43" s="1">
        <v>0.59682459379999997</v>
      </c>
      <c r="AZ43" s="1">
        <v>-21.984999999999999</v>
      </c>
      <c r="BD43" s="1">
        <v>-21.90072009</v>
      </c>
      <c r="BH43" s="1">
        <v>7.1648057500000002</v>
      </c>
      <c r="BL43" s="1">
        <v>12.00487685</v>
      </c>
      <c r="BN43" s="1">
        <v>5.53</v>
      </c>
      <c r="BO43" s="1">
        <v>0.39621375800000003</v>
      </c>
      <c r="BP43" s="1">
        <v>144.25355970000001</v>
      </c>
      <c r="BQ43" s="1">
        <v>57.15524499</v>
      </c>
    </row>
    <row r="44" spans="1:69" x14ac:dyDescent="0.35">
      <c r="A44" s="28">
        <v>9.4</v>
      </c>
      <c r="B44" s="28">
        <v>93.5</v>
      </c>
      <c r="C44" s="28">
        <v>6.4841818179999997</v>
      </c>
      <c r="D44" s="29" t="s">
        <v>17</v>
      </c>
      <c r="E44" s="28">
        <v>5.7399999989999042</v>
      </c>
      <c r="F44" s="28">
        <v>0.42620501970000002</v>
      </c>
      <c r="G44" s="27">
        <v>0</v>
      </c>
      <c r="H44" s="28">
        <v>-22.524519089999998</v>
      </c>
      <c r="I44" s="28">
        <v>0</v>
      </c>
      <c r="J44" s="28">
        <v>5.0795181420000004</v>
      </c>
      <c r="K44" s="32" t="s">
        <v>17</v>
      </c>
      <c r="L44" s="31">
        <f t="shared" si="0"/>
        <v>13.904351720613956</v>
      </c>
      <c r="AN44" s="1">
        <v>6.3840000000000003</v>
      </c>
      <c r="AR44" s="1">
        <v>6.4841818179999997</v>
      </c>
      <c r="AV44" s="1">
        <v>0.42620501970000002</v>
      </c>
      <c r="AZ44" s="1">
        <v>-22.620999999999999</v>
      </c>
      <c r="BD44" s="1">
        <v>-22.524519089999998</v>
      </c>
      <c r="BH44" s="1">
        <v>5.0795181420000004</v>
      </c>
      <c r="BL44" s="1">
        <v>11.918015759999999</v>
      </c>
      <c r="BN44" s="1">
        <v>5.74</v>
      </c>
      <c r="BO44" s="1">
        <v>0.29156434129999997</v>
      </c>
      <c r="BP44" s="1">
        <v>149.56008679999999</v>
      </c>
      <c r="BQ44" s="1">
        <v>43.606388189999997</v>
      </c>
    </row>
    <row r="45" spans="1:69" x14ac:dyDescent="0.35">
      <c r="A45" s="28">
        <v>9.6</v>
      </c>
      <c r="B45" s="28">
        <v>95</v>
      </c>
      <c r="C45" s="28">
        <v>7.3711818180000002</v>
      </c>
      <c r="D45" s="29" t="s">
        <v>17</v>
      </c>
      <c r="E45" s="28">
        <v>5.2099999999950031</v>
      </c>
      <c r="F45" s="28">
        <v>0.49436692760000001</v>
      </c>
      <c r="G45" s="27">
        <v>0</v>
      </c>
      <c r="H45" s="28">
        <v>-22.55783697</v>
      </c>
      <c r="I45" s="28">
        <v>0</v>
      </c>
      <c r="J45" s="28">
        <v>6.0041196430000001</v>
      </c>
      <c r="K45" s="32" t="s">
        <v>17</v>
      </c>
      <c r="L45" s="31">
        <f t="shared" si="0"/>
        <v>14.169245269243344</v>
      </c>
      <c r="AN45" s="1">
        <v>7.2709999999999999</v>
      </c>
      <c r="AR45" s="1">
        <v>7.3711818180000002</v>
      </c>
      <c r="AV45" s="1">
        <v>0.49436692760000001</v>
      </c>
      <c r="AZ45" s="1">
        <v>-22.64</v>
      </c>
      <c r="BD45" s="1">
        <v>-22.55783697</v>
      </c>
      <c r="BH45" s="1">
        <v>6.0041196430000001</v>
      </c>
      <c r="BL45" s="1">
        <v>12.14506737</v>
      </c>
      <c r="BN45" s="1">
        <v>5.21</v>
      </c>
      <c r="BO45" s="1">
        <v>0.31281463339999999</v>
      </c>
    </row>
    <row r="46" spans="1:69" x14ac:dyDescent="0.35">
      <c r="A46" s="28">
        <v>9.9</v>
      </c>
      <c r="B46" s="28">
        <v>96.6</v>
      </c>
      <c r="C46" s="28">
        <v>6.8411818179999999</v>
      </c>
      <c r="D46" s="26">
        <v>6.2E-2</v>
      </c>
      <c r="E46" s="28">
        <v>5.2665572260195566</v>
      </c>
      <c r="F46" s="28">
        <v>0.42548304510000001</v>
      </c>
      <c r="G46" s="27">
        <v>-2.8789942350000001E-3</v>
      </c>
      <c r="H46" s="28">
        <v>-22.468773795000001</v>
      </c>
      <c r="I46" s="28">
        <v>3.326713538E-2</v>
      </c>
      <c r="J46" s="28">
        <v>5.6054815970000007</v>
      </c>
      <c r="K46" s="26">
        <v>6.6721820259999995E-2</v>
      </c>
      <c r="L46" s="31">
        <f t="shared" si="0"/>
        <v>15.370127212228448</v>
      </c>
      <c r="AN46" s="1">
        <v>6.8029999999999999</v>
      </c>
      <c r="AO46" s="1">
        <v>6.6790000000000003</v>
      </c>
      <c r="AP46" s="1">
        <v>6.7409999999999997</v>
      </c>
      <c r="AQ46" s="1">
        <v>6.2E-2</v>
      </c>
      <c r="AR46" s="1">
        <v>6.9031818180000002</v>
      </c>
      <c r="AS46" s="1">
        <v>6.7791818179999996</v>
      </c>
      <c r="AT46" s="1">
        <v>6.8411818179999999</v>
      </c>
      <c r="AU46" s="1">
        <v>6.2E-2</v>
      </c>
      <c r="AV46" s="1">
        <v>0.42260405089999997</v>
      </c>
      <c r="AW46" s="1">
        <v>0.4283620393</v>
      </c>
      <c r="AX46" s="1">
        <v>0.42548304510000001</v>
      </c>
      <c r="AY46" s="1">
        <v>-2.8789942350000001E-3</v>
      </c>
      <c r="AZ46" s="1">
        <v>-22.542000000000002</v>
      </c>
      <c r="BA46" s="1">
        <v>-22.614000000000001</v>
      </c>
      <c r="BB46" s="1">
        <v>-22.577999999999999</v>
      </c>
      <c r="BC46" s="1">
        <v>3.5999999999999997E-2</v>
      </c>
      <c r="BD46" s="1">
        <v>-22.435506660000001</v>
      </c>
      <c r="BE46" s="1">
        <v>-22.50204093</v>
      </c>
      <c r="BF46" s="1">
        <v>-22.46877379</v>
      </c>
      <c r="BG46" s="1">
        <v>3.326713538E-2</v>
      </c>
      <c r="BH46" s="1">
        <v>5.5387597770000001</v>
      </c>
      <c r="BI46" s="1">
        <v>5.6722034170000004</v>
      </c>
      <c r="BJ46" s="1">
        <v>5.6054815969999998</v>
      </c>
      <c r="BK46" s="1">
        <v>-6.6721820259999995E-2</v>
      </c>
      <c r="BL46" s="1">
        <v>13.106262859999999</v>
      </c>
      <c r="BN46" s="1">
        <v>5.33</v>
      </c>
      <c r="BO46" s="1">
        <v>0.29521589609999999</v>
      </c>
      <c r="BP46" s="1">
        <v>151.0778723</v>
      </c>
      <c r="BQ46" s="1">
        <v>44.600589460000002</v>
      </c>
    </row>
    <row r="47" spans="1:69" x14ac:dyDescent="0.35">
      <c r="A47" s="28">
        <v>10.1</v>
      </c>
      <c r="B47" s="28">
        <v>98.2</v>
      </c>
      <c r="C47" s="28">
        <v>6.7061818180000001</v>
      </c>
      <c r="D47" s="29" t="s">
        <v>17</v>
      </c>
      <c r="E47" s="28">
        <v>5.5499999999291481</v>
      </c>
      <c r="F47" s="28">
        <v>0.3371241049</v>
      </c>
      <c r="G47" s="27">
        <v>0</v>
      </c>
      <c r="H47" s="28">
        <v>-22.473029709999999</v>
      </c>
      <c r="I47" s="28">
        <v>0</v>
      </c>
      <c r="J47" s="28">
        <v>4.2341471459999998</v>
      </c>
      <c r="K47" s="32" t="s">
        <v>17</v>
      </c>
      <c r="L47" s="31">
        <f t="shared" si="0"/>
        <v>14.652877872572439</v>
      </c>
      <c r="AN47" s="1">
        <v>6.6059999999999999</v>
      </c>
      <c r="AR47" s="1">
        <v>6.7061818180000001</v>
      </c>
      <c r="AV47" s="1">
        <v>0.3371241049</v>
      </c>
      <c r="AZ47" s="1">
        <v>-22.611999999999998</v>
      </c>
      <c r="BD47" s="1">
        <v>-22.473029709999999</v>
      </c>
      <c r="BH47" s="1">
        <v>4.2341471459999998</v>
      </c>
      <c r="BL47" s="1">
        <v>12.559609610000001</v>
      </c>
      <c r="BN47" s="1">
        <v>5.55</v>
      </c>
      <c r="BO47" s="1">
        <v>0.2349951666</v>
      </c>
      <c r="BP47" s="1">
        <v>156.10563830000001</v>
      </c>
      <c r="BQ47" s="1">
        <v>36.684070480000003</v>
      </c>
    </row>
    <row r="48" spans="1:69" x14ac:dyDescent="0.35">
      <c r="A48" s="28">
        <v>10.25</v>
      </c>
      <c r="B48" s="28">
        <v>98.3</v>
      </c>
      <c r="C48" s="28">
        <v>7.3911818179999997</v>
      </c>
      <c r="D48" s="29" t="s">
        <v>17</v>
      </c>
      <c r="E48" s="28">
        <v>5.6999999987970513</v>
      </c>
      <c r="F48" s="28">
        <v>0.31689444119999999</v>
      </c>
      <c r="G48" s="27">
        <v>0</v>
      </c>
      <c r="H48" s="28">
        <v>-22.766529760000001</v>
      </c>
      <c r="I48" s="28">
        <v>0</v>
      </c>
      <c r="J48" s="28">
        <v>3.7408084850000001</v>
      </c>
      <c r="K48" s="32" t="s">
        <v>17</v>
      </c>
      <c r="L48" s="31">
        <f t="shared" si="0"/>
        <v>13.772019948683575</v>
      </c>
      <c r="AN48" s="1">
        <v>7.2910000000000004</v>
      </c>
      <c r="AR48" s="1">
        <v>7.3911818179999997</v>
      </c>
      <c r="AV48" s="1">
        <v>0.31689444119999999</v>
      </c>
      <c r="AZ48" s="1">
        <v>-22.998000000000001</v>
      </c>
      <c r="BD48" s="1">
        <v>-22.766529760000001</v>
      </c>
      <c r="BH48" s="1">
        <v>3.7408084850000001</v>
      </c>
      <c r="BL48" s="1">
        <v>11.80458853</v>
      </c>
      <c r="BN48" s="1">
        <v>5.7</v>
      </c>
      <c r="BO48" s="1">
        <v>0.2132260836</v>
      </c>
      <c r="BP48" s="1">
        <v>153.79585489999999</v>
      </c>
      <c r="BQ48" s="1">
        <v>32.793287829999997</v>
      </c>
    </row>
    <row r="49" spans="1:69" x14ac:dyDescent="0.35">
      <c r="A49" s="28">
        <v>10.4</v>
      </c>
      <c r="B49" s="28">
        <v>99.5</v>
      </c>
      <c r="C49" s="28">
        <v>7.6811818179999998</v>
      </c>
      <c r="D49" s="29" t="s">
        <v>17</v>
      </c>
      <c r="E49" s="28">
        <v>6.0300000003572318</v>
      </c>
      <c r="F49" s="28">
        <v>0.40536514340000002</v>
      </c>
      <c r="G49" s="27">
        <v>0</v>
      </c>
      <c r="H49" s="28">
        <v>-22.292012809999999</v>
      </c>
      <c r="I49" s="28">
        <v>0</v>
      </c>
      <c r="J49" s="28">
        <v>5.0387349400000003</v>
      </c>
      <c r="K49" s="32" t="s">
        <v>17</v>
      </c>
      <c r="L49" s="31">
        <f t="shared" si="0"/>
        <v>14.501799654900143</v>
      </c>
      <c r="AN49" s="1">
        <v>7.5810000000000004</v>
      </c>
      <c r="AR49" s="1">
        <v>7.6811818179999998</v>
      </c>
      <c r="AV49" s="1">
        <v>0.40536514340000002</v>
      </c>
      <c r="AZ49" s="1">
        <v>-22.385000000000002</v>
      </c>
      <c r="BD49" s="1">
        <v>-22.292012809999999</v>
      </c>
      <c r="BH49" s="1">
        <v>5.0387349400000003</v>
      </c>
      <c r="BL49" s="1">
        <v>12.430113990000001</v>
      </c>
      <c r="BN49" s="1">
        <v>6.03</v>
      </c>
      <c r="BO49" s="1">
        <v>0.3038357169</v>
      </c>
      <c r="BP49" s="1">
        <v>149.91327269999999</v>
      </c>
      <c r="BQ49" s="1">
        <v>45.549006689999999</v>
      </c>
    </row>
    <row r="50" spans="1:69" x14ac:dyDescent="0.35">
      <c r="A50" s="28">
        <v>10.6</v>
      </c>
      <c r="B50" s="28">
        <v>100.2</v>
      </c>
      <c r="C50" s="28">
        <v>7.0661818179999996</v>
      </c>
      <c r="D50" s="29" t="s">
        <v>17</v>
      </c>
      <c r="E50" s="28">
        <v>5.7899999981596482</v>
      </c>
      <c r="F50" s="28">
        <v>0.28661485650000001</v>
      </c>
      <c r="G50" s="27">
        <v>0</v>
      </c>
      <c r="H50" s="28">
        <v>-22.439873240000001</v>
      </c>
      <c r="I50" s="28">
        <v>0</v>
      </c>
      <c r="J50" s="28">
        <v>3.2167772480000001</v>
      </c>
      <c r="K50" s="32" t="s">
        <v>17</v>
      </c>
      <c r="L50" s="31">
        <f t="shared" si="0"/>
        <v>13.093901813611444</v>
      </c>
      <c r="AN50" s="1">
        <v>6.9660000000000002</v>
      </c>
      <c r="AR50" s="1">
        <v>7.0661818179999996</v>
      </c>
      <c r="AV50" s="1">
        <v>0.28661485650000001</v>
      </c>
      <c r="AZ50" s="1">
        <v>-22.608000000000001</v>
      </c>
      <c r="BD50" s="1">
        <v>-22.439873240000001</v>
      </c>
      <c r="BH50" s="1">
        <v>3.2167772480000001</v>
      </c>
      <c r="BL50" s="1">
        <v>11.223344409999999</v>
      </c>
      <c r="BN50" s="1">
        <v>5.79</v>
      </c>
      <c r="BO50" s="1">
        <v>0.1862514026</v>
      </c>
      <c r="BP50" s="1">
        <v>150.78526110000001</v>
      </c>
      <c r="BQ50" s="1">
        <v>28.083966369999999</v>
      </c>
    </row>
    <row r="51" spans="1:69" x14ac:dyDescent="0.35">
      <c r="A51" s="28">
        <v>10.8</v>
      </c>
      <c r="B51" s="28">
        <v>103.5</v>
      </c>
      <c r="C51" s="28">
        <v>7.9661818179999999</v>
      </c>
      <c r="D51" s="29" t="s">
        <v>17</v>
      </c>
      <c r="E51" s="28">
        <v>5.8818560242028468</v>
      </c>
      <c r="F51" s="28">
        <v>0.28028132210000001</v>
      </c>
      <c r="G51" s="27">
        <v>0</v>
      </c>
      <c r="H51" s="28">
        <v>-22.246276014999999</v>
      </c>
      <c r="I51" s="28">
        <v>5.933741813E-2</v>
      </c>
      <c r="J51" s="28">
        <v>3.3482975440000002</v>
      </c>
      <c r="K51" s="26">
        <v>5.9004199700000003E-2</v>
      </c>
      <c r="L51" s="31">
        <f t="shared" si="0"/>
        <v>13.93723672130012</v>
      </c>
      <c r="AN51" s="1">
        <v>7.8659999999999997</v>
      </c>
      <c r="AR51" s="1">
        <v>7.9661818179999999</v>
      </c>
      <c r="AV51" s="1">
        <v>0.28028132210000001</v>
      </c>
      <c r="AZ51" s="1">
        <v>-22.363</v>
      </c>
      <c r="BA51" s="1">
        <v>-22.56</v>
      </c>
      <c r="BB51" s="1">
        <v>-22.461500000000001</v>
      </c>
      <c r="BC51" s="1">
        <v>9.8500000000000004E-2</v>
      </c>
      <c r="BD51" s="1">
        <v>-22.186938600000001</v>
      </c>
      <c r="BE51" s="1">
        <v>-22.305613430000001</v>
      </c>
      <c r="BF51" s="1">
        <v>-22.24627602</v>
      </c>
      <c r="BG51" s="1">
        <v>5.933741813E-2</v>
      </c>
      <c r="BH51" s="1">
        <v>3.4073017440000002</v>
      </c>
      <c r="BI51" s="1">
        <v>3.2892933439999998</v>
      </c>
      <c r="BJ51" s="1">
        <v>3.3482975439999998</v>
      </c>
      <c r="BK51" s="1">
        <v>5.9004199700000003E-2</v>
      </c>
      <c r="BL51" s="1">
        <v>12.156720679999999</v>
      </c>
      <c r="BN51" s="1">
        <v>5.78</v>
      </c>
      <c r="BO51" s="1">
        <v>0.1969420408</v>
      </c>
      <c r="BP51" s="1">
        <v>150.59861599999999</v>
      </c>
      <c r="BQ51" s="1">
        <v>29.659198780000001</v>
      </c>
    </row>
    <row r="52" spans="1:69" x14ac:dyDescent="0.35">
      <c r="A52" s="28">
        <v>11</v>
      </c>
      <c r="B52" s="28">
        <v>106.1</v>
      </c>
      <c r="C52" s="28">
        <v>8.2556818179999993</v>
      </c>
      <c r="D52" s="26">
        <v>5.7500000000000002E-2</v>
      </c>
      <c r="E52" s="28">
        <v>6.1000000018213942</v>
      </c>
      <c r="F52" s="28">
        <v>0.2928943222</v>
      </c>
      <c r="G52" s="27">
        <v>-1.7372019109999999E-3</v>
      </c>
      <c r="H52" s="28">
        <v>-22.142789019999999</v>
      </c>
      <c r="I52" s="28">
        <v>0</v>
      </c>
      <c r="J52" s="28">
        <v>3.5137920760000001</v>
      </c>
      <c r="K52" s="32" t="s">
        <v>17</v>
      </c>
      <c r="L52" s="31">
        <f t="shared" si="0"/>
        <v>13.996256594784432</v>
      </c>
      <c r="AN52" s="1">
        <v>8.2129999999999992</v>
      </c>
      <c r="AO52" s="1">
        <v>8.0980000000000008</v>
      </c>
      <c r="AP52" s="1">
        <v>8.1555</v>
      </c>
      <c r="AQ52" s="1">
        <v>5.7500000000000002E-2</v>
      </c>
      <c r="AR52" s="1">
        <v>8.3131818180000003</v>
      </c>
      <c r="AS52" s="1">
        <v>8.1981818180000001</v>
      </c>
      <c r="AT52" s="1">
        <v>8.2556818179999993</v>
      </c>
      <c r="AU52" s="1">
        <v>5.7500000000000002E-2</v>
      </c>
      <c r="AV52" s="1">
        <v>0.29115712030000002</v>
      </c>
      <c r="AW52" s="1">
        <v>0.29463152409999999</v>
      </c>
      <c r="AX52" s="1">
        <v>0.2928943222</v>
      </c>
      <c r="AY52" s="1">
        <v>-1.7372019109999999E-3</v>
      </c>
      <c r="AZ52" s="1">
        <v>-22.318000000000001</v>
      </c>
      <c r="BD52" s="1">
        <v>-22.142789019999999</v>
      </c>
      <c r="BH52" s="1">
        <v>3.5137920760000001</v>
      </c>
      <c r="BL52" s="1">
        <v>12.068370760000001</v>
      </c>
      <c r="BN52" s="1">
        <v>6.1</v>
      </c>
      <c r="BO52" s="1">
        <v>0.21434131670000001</v>
      </c>
      <c r="BP52" s="1">
        <v>147.2069353</v>
      </c>
      <c r="BQ52" s="1">
        <v>31.552528339999999</v>
      </c>
    </row>
    <row r="53" spans="1:69" x14ac:dyDescent="0.35">
      <c r="A53" s="28">
        <v>11.2</v>
      </c>
      <c r="B53" s="28">
        <v>106.7</v>
      </c>
      <c r="C53" s="28">
        <v>8.1601818179999999</v>
      </c>
      <c r="D53" s="29" t="s">
        <v>17</v>
      </c>
      <c r="E53" s="28">
        <v>5.709999999475813</v>
      </c>
      <c r="F53" s="28">
        <v>0.3247906136</v>
      </c>
      <c r="G53" s="27">
        <v>0</v>
      </c>
      <c r="H53" s="28">
        <v>-22.327848580000001</v>
      </c>
      <c r="I53" s="28">
        <v>0</v>
      </c>
      <c r="J53" s="28">
        <v>4.2351344820000003</v>
      </c>
      <c r="K53" s="32" t="s">
        <v>17</v>
      </c>
      <c r="L53" s="31">
        <f t="shared" si="0"/>
        <v>15.212847976835747</v>
      </c>
      <c r="AN53" s="1">
        <v>8.06</v>
      </c>
      <c r="AR53" s="1">
        <v>8.1601818179999999</v>
      </c>
      <c r="AV53" s="1">
        <v>0.3247906136</v>
      </c>
      <c r="AZ53" s="1">
        <v>-22.472000000000001</v>
      </c>
      <c r="BD53" s="1">
        <v>-22.327848580000001</v>
      </c>
      <c r="BH53" s="1">
        <v>4.2351344820000003</v>
      </c>
      <c r="BL53" s="1">
        <v>13.03958398</v>
      </c>
      <c r="BN53" s="1">
        <v>5.71</v>
      </c>
      <c r="BO53" s="1">
        <v>0.24182617889999999</v>
      </c>
      <c r="BP53" s="1">
        <v>150.11836059999999</v>
      </c>
      <c r="BQ53" s="1">
        <v>36.30254953</v>
      </c>
    </row>
    <row r="54" spans="1:69" x14ac:dyDescent="0.35">
      <c r="A54" s="28">
        <v>11.5</v>
      </c>
      <c r="B54" s="28">
        <v>109.5</v>
      </c>
      <c r="C54" s="28">
        <v>6.6771818180000002</v>
      </c>
      <c r="D54" s="29" t="s">
        <v>17</v>
      </c>
      <c r="E54" s="28">
        <v>5.7499999996220525</v>
      </c>
      <c r="F54" s="28">
        <v>0.26139572779999998</v>
      </c>
      <c r="G54" s="27">
        <v>0</v>
      </c>
      <c r="H54" s="28">
        <v>-22.893382089999999</v>
      </c>
      <c r="I54" s="28">
        <v>0</v>
      </c>
      <c r="J54" s="28">
        <v>3.968806002</v>
      </c>
      <c r="K54" s="32" t="s">
        <v>17</v>
      </c>
      <c r="L54" s="31">
        <f t="shared" si="0"/>
        <v>17.713654725614841</v>
      </c>
      <c r="AN54" s="1">
        <v>6.577</v>
      </c>
      <c r="AR54" s="1">
        <v>6.6771818180000002</v>
      </c>
      <c r="AV54" s="1">
        <v>0.26139572779999998</v>
      </c>
      <c r="AZ54" s="1">
        <v>-23.030999999999999</v>
      </c>
      <c r="BD54" s="1">
        <v>-22.893382089999999</v>
      </c>
      <c r="BH54" s="1">
        <v>3.968806002</v>
      </c>
      <c r="BL54" s="1">
        <v>15.18313262</v>
      </c>
      <c r="BN54" s="1">
        <v>5.75</v>
      </c>
      <c r="BO54" s="1">
        <v>0.22820634510000001</v>
      </c>
      <c r="BP54" s="1">
        <v>150.5861792</v>
      </c>
      <c r="BQ54" s="1">
        <v>34.364721580000001</v>
      </c>
    </row>
    <row r="55" spans="1:69" x14ac:dyDescent="0.35">
      <c r="A55" s="28">
        <v>11.7</v>
      </c>
      <c r="B55" s="28">
        <v>111.95</v>
      </c>
      <c r="C55" s="28">
        <v>6.4811818179999996</v>
      </c>
      <c r="D55" s="29" t="s">
        <v>17</v>
      </c>
      <c r="E55" s="28">
        <v>5.6500000019379337</v>
      </c>
      <c r="F55" s="28">
        <v>0.1645986629</v>
      </c>
      <c r="G55" s="27">
        <v>0</v>
      </c>
      <c r="H55" s="28">
        <v>-23.0391528</v>
      </c>
      <c r="I55" s="28">
        <v>0</v>
      </c>
      <c r="J55" s="28">
        <v>2.0898540630000002</v>
      </c>
      <c r="K55" s="32" t="s">
        <v>17</v>
      </c>
      <c r="L55" s="31">
        <f t="shared" si="0"/>
        <v>14.812775696612299</v>
      </c>
      <c r="AN55" s="1">
        <v>6.3810000000000002</v>
      </c>
      <c r="AR55" s="1">
        <v>6.4811818179999996</v>
      </c>
      <c r="AV55" s="1">
        <v>0.1645986629</v>
      </c>
      <c r="AZ55" s="1">
        <v>-23.309000000000001</v>
      </c>
      <c r="BD55" s="1">
        <v>-23.0391528</v>
      </c>
      <c r="BH55" s="1">
        <v>2.0898540630000002</v>
      </c>
      <c r="BL55" s="1">
        <v>12.69666488</v>
      </c>
      <c r="BN55" s="1">
        <v>5.65</v>
      </c>
      <c r="BO55" s="1">
        <v>0.1180767546</v>
      </c>
      <c r="BP55" s="1">
        <v>152.79757470000001</v>
      </c>
      <c r="BQ55" s="1">
        <v>18.041841730000002</v>
      </c>
    </row>
    <row r="56" spans="1:69" x14ac:dyDescent="0.35">
      <c r="A56" s="28">
        <v>11.9</v>
      </c>
      <c r="B56" s="28">
        <v>116.5</v>
      </c>
      <c r="C56" s="28">
        <v>8.3661818179999994</v>
      </c>
      <c r="D56" s="29" t="s">
        <v>17</v>
      </c>
      <c r="E56" s="28">
        <v>5.6729458815053997</v>
      </c>
      <c r="F56" s="28">
        <v>0.14871343549999999</v>
      </c>
      <c r="G56" s="27">
        <v>0</v>
      </c>
      <c r="H56" s="28">
        <v>-22.840300335000002</v>
      </c>
      <c r="I56" s="28">
        <v>9.3667924459999996E-3</v>
      </c>
      <c r="J56" s="28">
        <v>1.6092245754999999</v>
      </c>
      <c r="K56" s="26">
        <v>1.805598231E-2</v>
      </c>
      <c r="L56" s="31">
        <f t="shared" si="0"/>
        <v>12.624472463462567</v>
      </c>
      <c r="AN56" s="1">
        <v>8.266</v>
      </c>
      <c r="AR56" s="1">
        <v>8.3661818179999994</v>
      </c>
      <c r="AV56" s="1">
        <v>0.14871343549999999</v>
      </c>
      <c r="AZ56" s="1">
        <v>-23.367999999999999</v>
      </c>
      <c r="BA56" s="1">
        <v>-23.219000000000001</v>
      </c>
      <c r="BB56" s="1">
        <v>-23.293500000000002</v>
      </c>
      <c r="BC56" s="1">
        <v>-7.4499999999999997E-2</v>
      </c>
      <c r="BD56" s="1">
        <v>-22.83093354</v>
      </c>
      <c r="BE56" s="1">
        <v>-22.84966713</v>
      </c>
      <c r="BF56" s="1">
        <v>-22.840300339999999</v>
      </c>
      <c r="BG56" s="1">
        <v>9.3667924459999996E-3</v>
      </c>
      <c r="BH56" s="1">
        <v>1.627280558</v>
      </c>
      <c r="BI56" s="1">
        <v>1.5911685929999999</v>
      </c>
      <c r="BJ56" s="1">
        <v>1.609224575</v>
      </c>
      <c r="BK56" s="1">
        <v>1.805598231E-2</v>
      </c>
      <c r="BL56" s="1">
        <v>10.942391000000001</v>
      </c>
      <c r="BN56" s="1">
        <v>5.61</v>
      </c>
      <c r="BO56" s="1">
        <v>9.1290439279999996E-2</v>
      </c>
      <c r="BP56" s="1">
        <v>153.33675790000001</v>
      </c>
      <c r="BQ56" s="1">
        <v>13.998179990000001</v>
      </c>
    </row>
    <row r="57" spans="1:69" x14ac:dyDescent="0.35">
      <c r="A57" s="28">
        <v>12.1</v>
      </c>
      <c r="B57" s="28">
        <v>120.4</v>
      </c>
      <c r="C57" s="28">
        <v>9.1591666669999992</v>
      </c>
      <c r="D57" s="29" t="s">
        <v>17</v>
      </c>
      <c r="E57" s="28">
        <v>5.6799999976680668</v>
      </c>
      <c r="F57" s="28">
        <v>0.13097089200000001</v>
      </c>
      <c r="G57" s="27">
        <v>0</v>
      </c>
      <c r="H57" s="28">
        <v>-22.85680004</v>
      </c>
      <c r="I57" s="28">
        <v>0</v>
      </c>
      <c r="J57" s="28">
        <v>1.783927587</v>
      </c>
      <c r="K57" s="32" t="s">
        <v>17</v>
      </c>
      <c r="L57" s="31">
        <f t="shared" si="0"/>
        <v>15.89092675264058</v>
      </c>
      <c r="AN57" s="1">
        <v>9.077</v>
      </c>
      <c r="AR57" s="1">
        <v>9.1591666669999992</v>
      </c>
      <c r="AV57" s="1">
        <v>0.13097089200000001</v>
      </c>
      <c r="AZ57" s="1">
        <v>-23.148</v>
      </c>
      <c r="BD57" s="1">
        <v>-22.85680004</v>
      </c>
      <c r="BH57" s="1">
        <v>1.783927587</v>
      </c>
      <c r="BL57" s="1">
        <v>13.62079436</v>
      </c>
      <c r="BN57" s="1">
        <v>5.68</v>
      </c>
      <c r="BO57" s="1">
        <v>0.1013270869</v>
      </c>
      <c r="BP57" s="1">
        <v>154.97615730000001</v>
      </c>
      <c r="BQ57" s="1">
        <v>15.70328256</v>
      </c>
    </row>
    <row r="58" spans="1:69" x14ac:dyDescent="0.35">
      <c r="A58" s="28">
        <v>12.3</v>
      </c>
      <c r="B58" s="28">
        <v>121.7</v>
      </c>
      <c r="C58" s="28">
        <v>8.5541666670000005</v>
      </c>
      <c r="D58" s="29" t="s">
        <v>17</v>
      </c>
      <c r="E58" s="28">
        <v>6.0000000007815117</v>
      </c>
      <c r="F58" s="28">
        <v>0.17113958269999999</v>
      </c>
      <c r="G58" s="27">
        <v>0</v>
      </c>
      <c r="H58" s="28">
        <v>-22.510926059999999</v>
      </c>
      <c r="I58" s="28">
        <v>0</v>
      </c>
      <c r="J58" s="28">
        <v>2.5591424030000001</v>
      </c>
      <c r="K58" s="32" t="s">
        <v>17</v>
      </c>
      <c r="L58" s="31">
        <f t="shared" si="0"/>
        <v>17.44579535446848</v>
      </c>
      <c r="AN58" s="1">
        <v>8.4719999999999995</v>
      </c>
      <c r="AR58" s="1">
        <v>8.5541666670000005</v>
      </c>
      <c r="AV58" s="1">
        <v>0.17113958269999999</v>
      </c>
      <c r="AZ58" s="1">
        <v>-22.731999999999999</v>
      </c>
      <c r="BD58" s="1">
        <v>-22.510926059999999</v>
      </c>
      <c r="BH58" s="1">
        <v>2.5591424030000001</v>
      </c>
      <c r="BL58" s="1">
        <v>14.953538869999999</v>
      </c>
      <c r="BN58" s="1">
        <v>6</v>
      </c>
      <c r="BO58" s="1">
        <v>0.1535485442</v>
      </c>
      <c r="BP58" s="1">
        <v>149.99397450000001</v>
      </c>
      <c r="BQ58" s="1">
        <v>23.031356429999999</v>
      </c>
    </row>
    <row r="59" spans="1:69" x14ac:dyDescent="0.35">
      <c r="A59" s="28">
        <v>12.5</v>
      </c>
      <c r="B59" s="28">
        <v>123.1</v>
      </c>
      <c r="C59" s="28">
        <v>8.4251666669999992</v>
      </c>
      <c r="D59" s="29" t="s">
        <v>17</v>
      </c>
      <c r="E59" s="28">
        <v>5.7600000018167989</v>
      </c>
      <c r="F59" s="28">
        <v>0.22999879970000001</v>
      </c>
      <c r="G59" s="27">
        <v>0</v>
      </c>
      <c r="H59" s="28">
        <v>-22.490215370000001</v>
      </c>
      <c r="I59" s="28">
        <v>0</v>
      </c>
      <c r="J59" s="28">
        <v>2.950244664</v>
      </c>
      <c r="K59" s="32" t="s">
        <v>17</v>
      </c>
      <c r="L59" s="31">
        <f t="shared" si="0"/>
        <v>14.965087263453228</v>
      </c>
      <c r="AN59" s="1">
        <v>8.343</v>
      </c>
      <c r="AR59" s="1">
        <v>8.4251666669999992</v>
      </c>
      <c r="AV59" s="1">
        <v>0.22999879970000001</v>
      </c>
      <c r="AZ59" s="1">
        <v>-22.689</v>
      </c>
      <c r="BD59" s="1">
        <v>-22.490215370000001</v>
      </c>
      <c r="BH59" s="1">
        <v>2.950244664</v>
      </c>
      <c r="BL59" s="1">
        <v>12.82721765</v>
      </c>
      <c r="BN59" s="1">
        <v>5.76</v>
      </c>
      <c r="BO59" s="1">
        <v>0.16993409270000001</v>
      </c>
      <c r="BP59" s="1">
        <v>146.88286199999999</v>
      </c>
      <c r="BQ59" s="1">
        <v>24.96040588</v>
      </c>
    </row>
    <row r="60" spans="1:69" x14ac:dyDescent="0.35">
      <c r="A60" s="28">
        <v>12.7</v>
      </c>
      <c r="B60" s="28">
        <v>124.5</v>
      </c>
      <c r="C60" s="28">
        <v>7.5771666670000002</v>
      </c>
      <c r="D60" s="29" t="s">
        <v>17</v>
      </c>
      <c r="E60" s="28">
        <v>5.8300000014771811</v>
      </c>
      <c r="F60" s="28">
        <v>0.33482538174999998</v>
      </c>
      <c r="G60" s="27">
        <v>-1.0374337619999999E-3</v>
      </c>
      <c r="H60" s="28">
        <v>-22.63964343</v>
      </c>
      <c r="I60" s="28">
        <v>0</v>
      </c>
      <c r="J60" s="28">
        <v>4.6507483110000001</v>
      </c>
      <c r="K60" s="32" t="s">
        <v>17</v>
      </c>
      <c r="L60" s="31">
        <f t="shared" si="0"/>
        <v>16.205082784169782</v>
      </c>
      <c r="AN60" s="1">
        <v>7.4950000000000001</v>
      </c>
      <c r="AO60" s="1">
        <v>7.4950000000000001</v>
      </c>
      <c r="AP60" s="1">
        <v>7.4950000000000001</v>
      </c>
      <c r="AQ60" s="1">
        <v>0</v>
      </c>
      <c r="AR60" s="1">
        <v>7.5771666670000002</v>
      </c>
      <c r="AS60" s="1">
        <v>7.5771666670000002</v>
      </c>
      <c r="AT60" s="1">
        <v>7.5771666670000002</v>
      </c>
      <c r="AU60" s="1">
        <v>0</v>
      </c>
      <c r="AV60" s="1">
        <v>0.333787948</v>
      </c>
      <c r="AW60" s="1">
        <v>0.33586281550000002</v>
      </c>
      <c r="AX60" s="1">
        <v>0.33482538169999998</v>
      </c>
      <c r="AY60" s="1">
        <v>-1.0374337619999999E-3</v>
      </c>
      <c r="AZ60" s="1">
        <v>-22.759</v>
      </c>
      <c r="BD60" s="1">
        <v>-22.63964343</v>
      </c>
      <c r="BH60" s="1">
        <v>4.6507483110000001</v>
      </c>
      <c r="BL60" s="1">
        <v>13.93324217</v>
      </c>
      <c r="BN60" s="1">
        <v>5.83</v>
      </c>
      <c r="BO60" s="1">
        <v>0.27113862659999999</v>
      </c>
      <c r="BP60" s="1">
        <v>147.9008044</v>
      </c>
      <c r="BQ60" s="1">
        <v>40.10162098</v>
      </c>
    </row>
    <row r="61" spans="1:69" x14ac:dyDescent="0.35">
      <c r="A61" s="28">
        <v>12.9</v>
      </c>
      <c r="B61" s="28">
        <v>125.8</v>
      </c>
      <c r="C61" s="28">
        <v>7.0731666669999997</v>
      </c>
      <c r="D61" s="29" t="s">
        <v>17</v>
      </c>
      <c r="E61" s="28">
        <v>5.6382672384267405</v>
      </c>
      <c r="F61" s="28">
        <v>0.1739373189</v>
      </c>
      <c r="G61" s="27">
        <v>0</v>
      </c>
      <c r="H61" s="28">
        <v>-22.920680279999999</v>
      </c>
      <c r="I61" s="28">
        <v>2.708967021E-2</v>
      </c>
      <c r="J61" s="28">
        <v>2.7827593099999999</v>
      </c>
      <c r="K61" s="26">
        <v>6.353216095E-2</v>
      </c>
      <c r="L61" s="31">
        <f t="shared" si="0"/>
        <v>18.665071698614835</v>
      </c>
      <c r="AN61" s="1">
        <v>6.9909999999999997</v>
      </c>
      <c r="AR61" s="1">
        <v>7.0731666669999997</v>
      </c>
      <c r="AV61" s="1">
        <v>0.1739373189</v>
      </c>
      <c r="AZ61" s="1">
        <v>-23.212</v>
      </c>
      <c r="BA61" s="1">
        <v>-23.106999999999999</v>
      </c>
      <c r="BB61" s="1">
        <v>-23.159500000000001</v>
      </c>
      <c r="BC61" s="1">
        <v>-5.2499999999999998E-2</v>
      </c>
      <c r="BD61" s="1">
        <v>-22.89359061</v>
      </c>
      <c r="BE61" s="1">
        <v>-22.947769950000001</v>
      </c>
      <c r="BF61" s="1">
        <v>-22.920680279999999</v>
      </c>
      <c r="BG61" s="1">
        <v>2.708967021E-2</v>
      </c>
      <c r="BH61" s="1">
        <v>2.719227149</v>
      </c>
      <c r="BI61" s="1">
        <v>2.8462914709999998</v>
      </c>
      <c r="BJ61" s="1">
        <v>2.7827593099999999</v>
      </c>
      <c r="BK61" s="1">
        <v>-6.353216095E-2</v>
      </c>
      <c r="BL61" s="1">
        <v>15.63337394</v>
      </c>
      <c r="BN61" s="1">
        <v>5.77</v>
      </c>
      <c r="BO61" s="1">
        <v>0.1568994065</v>
      </c>
      <c r="BP61" s="1">
        <v>147.7403482</v>
      </c>
      <c r="BQ61" s="1">
        <v>23.180372940000002</v>
      </c>
    </row>
    <row r="62" spans="1:69" x14ac:dyDescent="0.35">
      <c r="A62" s="28">
        <v>13.05</v>
      </c>
      <c r="B62" s="28">
        <v>127</v>
      </c>
      <c r="C62" s="28">
        <v>6.9631666670000003</v>
      </c>
      <c r="D62" s="29" t="s">
        <v>17</v>
      </c>
      <c r="E62" s="28">
        <v>5.6099999985874396</v>
      </c>
      <c r="F62" s="28">
        <v>0.16768375520000001</v>
      </c>
      <c r="G62" s="27">
        <v>0</v>
      </c>
      <c r="H62" s="28">
        <v>-22.791492389999998</v>
      </c>
      <c r="I62" s="28">
        <v>0</v>
      </c>
      <c r="J62" s="28">
        <v>2.7397038669999998</v>
      </c>
      <c r="K62" s="32" t="s">
        <v>17</v>
      </c>
      <c r="L62" s="31">
        <f t="shared" si="0"/>
        <v>19.061603041715912</v>
      </c>
      <c r="AN62" s="1">
        <v>6.8810000000000002</v>
      </c>
      <c r="AR62" s="1">
        <v>6.9631666670000003</v>
      </c>
      <c r="AV62" s="1">
        <v>0.16768375520000001</v>
      </c>
      <c r="AZ62" s="1">
        <v>-23.152000000000001</v>
      </c>
      <c r="BD62" s="1">
        <v>-22.791492389999998</v>
      </c>
      <c r="BH62" s="1">
        <v>2.7397038669999998</v>
      </c>
      <c r="BL62" s="1">
        <v>16.338516890000001</v>
      </c>
      <c r="BN62" s="1">
        <v>5.61</v>
      </c>
      <c r="BO62" s="1">
        <v>0.15369738690000001</v>
      </c>
      <c r="BP62" s="1">
        <v>146.15648849999999</v>
      </c>
      <c r="BQ62" s="1">
        <v>22.463870369999999</v>
      </c>
    </row>
    <row r="63" spans="1:69" x14ac:dyDescent="0.35">
      <c r="A63" s="28">
        <v>13.15</v>
      </c>
      <c r="B63" s="28">
        <v>128.21</v>
      </c>
      <c r="C63" s="28">
        <v>6.7151666670000001</v>
      </c>
      <c r="D63" s="29" t="s">
        <v>17</v>
      </c>
      <c r="E63" s="28">
        <v>5.770000000026581</v>
      </c>
      <c r="F63" s="28">
        <v>0.19173500330000001</v>
      </c>
      <c r="G63" s="27">
        <v>0</v>
      </c>
      <c r="H63" s="28">
        <v>-22.756906969999999</v>
      </c>
      <c r="I63" s="28">
        <v>0</v>
      </c>
      <c r="J63" s="28">
        <v>3.0096758960000001</v>
      </c>
      <c r="K63" s="32" t="s">
        <v>17</v>
      </c>
      <c r="L63" s="31">
        <f t="shared" si="0"/>
        <v>18.31323694108875</v>
      </c>
      <c r="AN63" s="1">
        <v>6.633</v>
      </c>
      <c r="AR63" s="1">
        <v>6.7151666670000001</v>
      </c>
      <c r="AV63" s="1">
        <v>0.19173500330000001</v>
      </c>
      <c r="AZ63" s="1">
        <v>-23.001000000000001</v>
      </c>
      <c r="BD63" s="1">
        <v>-22.756906969999999</v>
      </c>
      <c r="BH63" s="1">
        <v>3.0096758960000001</v>
      </c>
      <c r="BL63" s="1">
        <v>15.697060240000001</v>
      </c>
      <c r="BN63" s="1">
        <v>5.77</v>
      </c>
      <c r="BO63" s="1">
        <v>0.1736582992</v>
      </c>
      <c r="BP63" s="1">
        <v>145.13291480000001</v>
      </c>
      <c r="BQ63" s="1">
        <v>25.20353515</v>
      </c>
    </row>
    <row r="64" spans="1:69" x14ac:dyDescent="0.35">
      <c r="A64" s="28">
        <v>13.3</v>
      </c>
      <c r="B64" s="28">
        <v>129.30000000000001</v>
      </c>
      <c r="C64" s="28">
        <v>6.1911666670000001</v>
      </c>
      <c r="D64" s="29" t="s">
        <v>17</v>
      </c>
      <c r="E64" s="28">
        <v>5.7299999996981317</v>
      </c>
      <c r="F64" s="28">
        <v>0.2428308082</v>
      </c>
      <c r="G64" s="27">
        <v>0</v>
      </c>
      <c r="H64" s="28">
        <v>-22.502426379999999</v>
      </c>
      <c r="I64" s="28">
        <v>0</v>
      </c>
      <c r="J64" s="28">
        <v>4.7371750910000001</v>
      </c>
      <c r="K64" s="32" t="s">
        <v>17</v>
      </c>
      <c r="L64" s="31">
        <f t="shared" si="0"/>
        <v>22.759485560338934</v>
      </c>
      <c r="AN64" s="1">
        <v>6.109</v>
      </c>
      <c r="AR64" s="1">
        <v>6.1911666670000001</v>
      </c>
      <c r="AV64" s="1">
        <v>0.2428308082</v>
      </c>
      <c r="AZ64" s="1">
        <v>-22.715</v>
      </c>
      <c r="BD64" s="1">
        <v>-22.502426379999999</v>
      </c>
      <c r="BH64" s="1">
        <v>4.7371750910000001</v>
      </c>
      <c r="BL64" s="1">
        <v>19.508130479999998</v>
      </c>
      <c r="BN64" s="1">
        <v>5.73</v>
      </c>
      <c r="BO64" s="1">
        <v>0.2714401327</v>
      </c>
      <c r="BP64" s="1">
        <v>149.76384519999999</v>
      </c>
      <c r="BQ64" s="1">
        <v>40.651918029999997</v>
      </c>
    </row>
    <row r="65" spans="1:69" x14ac:dyDescent="0.35">
      <c r="A65" s="28">
        <v>13.5</v>
      </c>
      <c r="B65" s="28">
        <v>131.94999999999999</v>
      </c>
      <c r="C65" s="28">
        <v>6.2771666670000004</v>
      </c>
      <c r="D65" s="29" t="s">
        <v>17</v>
      </c>
      <c r="E65" s="28">
        <v>5.7900000001567253</v>
      </c>
      <c r="F65" s="28">
        <v>0.26921932370000001</v>
      </c>
      <c r="G65" s="27">
        <v>0</v>
      </c>
      <c r="H65" s="28">
        <v>-22.441268709999999</v>
      </c>
      <c r="I65" s="28">
        <v>0</v>
      </c>
      <c r="J65" s="28">
        <v>4.4026316889999997</v>
      </c>
      <c r="K65" s="32" t="s">
        <v>17</v>
      </c>
      <c r="L65" s="31">
        <f t="shared" si="0"/>
        <v>19.078881733208458</v>
      </c>
      <c r="AN65" s="1">
        <v>6.1950000000000003</v>
      </c>
      <c r="AR65" s="1">
        <v>6.2771666670000004</v>
      </c>
      <c r="AV65" s="1">
        <v>0.26921932370000001</v>
      </c>
      <c r="AZ65" s="1">
        <v>-22.619</v>
      </c>
      <c r="BD65" s="1">
        <v>-22.441268709999999</v>
      </c>
      <c r="BH65" s="1">
        <v>4.4026316889999997</v>
      </c>
      <c r="BL65" s="1">
        <v>16.353327199999999</v>
      </c>
      <c r="BN65" s="1">
        <v>5.79</v>
      </c>
      <c r="BO65" s="1">
        <v>0.25491237480000001</v>
      </c>
      <c r="BP65" s="1">
        <v>153.33877369999999</v>
      </c>
      <c r="BQ65" s="1">
        <v>39.087950960000001</v>
      </c>
    </row>
    <row r="66" spans="1:69" x14ac:dyDescent="0.35">
      <c r="A66" s="28">
        <v>13.7</v>
      </c>
      <c r="B66" s="28">
        <v>134.5</v>
      </c>
      <c r="C66" s="28"/>
      <c r="D66" s="29" t="s">
        <v>17</v>
      </c>
      <c r="E66" s="28">
        <v>5.5472567874357415</v>
      </c>
      <c r="F66" s="28"/>
      <c r="G66" s="27">
        <v>0</v>
      </c>
      <c r="H66" s="28">
        <v>-22.467418994999999</v>
      </c>
      <c r="I66" s="28">
        <v>-1.0157686500000001E-2</v>
      </c>
      <c r="J66" s="28">
        <v>4.6822533704999998</v>
      </c>
      <c r="K66" s="26">
        <v>6.6130869270000003E-2</v>
      </c>
      <c r="L66" s="31"/>
      <c r="AZ66" s="1">
        <v>-22.617000000000001</v>
      </c>
      <c r="BA66" s="1">
        <v>-22.646000000000001</v>
      </c>
      <c r="BB66" s="1">
        <v>-22.631499999999999</v>
      </c>
      <c r="BC66" s="1">
        <v>1.4500000000000001E-2</v>
      </c>
      <c r="BD66" s="1">
        <v>-22.477576679999999</v>
      </c>
      <c r="BE66" s="1">
        <v>-22.45726131</v>
      </c>
      <c r="BF66" s="1">
        <v>-22.467419</v>
      </c>
      <c r="BG66" s="1">
        <v>-1.0157686500000001E-2</v>
      </c>
      <c r="BH66" s="1">
        <v>4.74838424</v>
      </c>
      <c r="BI66" s="1">
        <v>4.6161225010000004</v>
      </c>
      <c r="BJ66" s="1">
        <v>4.6822533709999998</v>
      </c>
      <c r="BK66" s="1">
        <v>6.6130869270000003E-2</v>
      </c>
      <c r="BN66" s="1">
        <v>5.47</v>
      </c>
      <c r="BO66" s="1">
        <v>0.25973661790000002</v>
      </c>
      <c r="BP66" s="1">
        <v>154.47706260000001</v>
      </c>
      <c r="BQ66" s="1">
        <v>40.123349789999999</v>
      </c>
    </row>
    <row r="67" spans="1:69" x14ac:dyDescent="0.35">
      <c r="A67" s="28">
        <v>14</v>
      </c>
      <c r="B67" s="28">
        <v>136.22999999999999</v>
      </c>
      <c r="C67" s="28">
        <v>6.8171666670000004</v>
      </c>
      <c r="D67" s="26">
        <v>4.9000000000000002E-2</v>
      </c>
      <c r="E67" s="28">
        <v>5.4900000011788697</v>
      </c>
      <c r="F67" s="28">
        <v>0.27311798555</v>
      </c>
      <c r="G67" s="27">
        <v>2.1784200269999998E-3</v>
      </c>
      <c r="H67" s="28">
        <v>-22.69615357</v>
      </c>
      <c r="I67" s="28">
        <v>0</v>
      </c>
      <c r="J67" s="28">
        <v>4.4618978260000004</v>
      </c>
      <c r="K67" s="32" t="s">
        <v>17</v>
      </c>
      <c r="L67" s="31">
        <f t="shared" si="0"/>
        <v>19.059702176639266</v>
      </c>
      <c r="AN67" s="1">
        <v>6.7839999999999998</v>
      </c>
      <c r="AO67" s="1">
        <v>6.6859999999999999</v>
      </c>
      <c r="AP67" s="1">
        <v>6.7350000000000003</v>
      </c>
      <c r="AQ67" s="1">
        <v>4.9000000000000002E-2</v>
      </c>
      <c r="AR67" s="1">
        <v>6.8661666669999999</v>
      </c>
      <c r="AS67" s="1">
        <v>6.768166667</v>
      </c>
      <c r="AT67" s="1">
        <v>6.8171666670000004</v>
      </c>
      <c r="AU67" s="1">
        <v>4.9000000000000002E-2</v>
      </c>
      <c r="AV67" s="1">
        <v>0.27529640560000002</v>
      </c>
      <c r="AW67" s="1">
        <v>0.27093956549999998</v>
      </c>
      <c r="AX67" s="1">
        <v>0.27311798549999999</v>
      </c>
      <c r="AY67" s="1">
        <v>2.1784200269999998E-3</v>
      </c>
      <c r="AZ67" s="1">
        <v>-22.869</v>
      </c>
      <c r="BD67" s="1">
        <v>-22.69615357</v>
      </c>
      <c r="BH67" s="1">
        <v>4.4618978260000004</v>
      </c>
      <c r="BL67" s="1">
        <v>16.207613819999999</v>
      </c>
      <c r="BN67" s="1">
        <v>5.49</v>
      </c>
      <c r="BO67" s="1">
        <v>0.24495819069999999</v>
      </c>
      <c r="BP67" s="1">
        <v>150.78849840000001</v>
      </c>
      <c r="BQ67" s="1">
        <v>36.93687774</v>
      </c>
    </row>
    <row r="68" spans="1:69" x14ac:dyDescent="0.35">
      <c r="A68" s="28">
        <v>14.2</v>
      </c>
      <c r="B68" s="28">
        <v>138.74</v>
      </c>
      <c r="C68" s="28">
        <v>6.877166667</v>
      </c>
      <c r="D68" s="29" t="s">
        <v>17</v>
      </c>
      <c r="E68" s="28">
        <v>5.4999999996228643</v>
      </c>
      <c r="F68" s="28">
        <v>0.28946499460000003</v>
      </c>
      <c r="G68" s="27">
        <v>0</v>
      </c>
      <c r="H68" s="28">
        <v>-22.594398550000001</v>
      </c>
      <c r="I68" s="28">
        <v>0</v>
      </c>
      <c r="J68" s="28">
        <v>5.3031372640000001</v>
      </c>
      <c r="K68" s="32" t="s">
        <v>17</v>
      </c>
      <c r="L68" s="31">
        <f t="shared" ref="L68:L75" si="1">(J68/12)/(F68/14)</f>
        <v>21.373891800686373</v>
      </c>
      <c r="AN68" s="1">
        <v>6.7949999999999999</v>
      </c>
      <c r="AR68" s="1">
        <v>6.877166667</v>
      </c>
      <c r="AV68" s="1">
        <v>0.28946499460000003</v>
      </c>
      <c r="AZ68" s="1">
        <v>-22.68</v>
      </c>
      <c r="BD68" s="1">
        <v>-22.594398550000001</v>
      </c>
      <c r="BH68" s="1">
        <v>5.3031372640000001</v>
      </c>
      <c r="BL68" s="1">
        <v>18.320478690000002</v>
      </c>
      <c r="BN68" s="1">
        <v>5.5</v>
      </c>
      <c r="BO68" s="1">
        <v>0.29167254949999999</v>
      </c>
      <c r="BP68" s="1">
        <v>151.12102820000001</v>
      </c>
      <c r="BQ68" s="1">
        <v>44.077855569999997</v>
      </c>
    </row>
    <row r="69" spans="1:69" x14ac:dyDescent="0.35">
      <c r="A69" s="28">
        <v>14.5</v>
      </c>
      <c r="B69" s="28">
        <v>141.24</v>
      </c>
      <c r="C69" s="28">
        <v>6.4351666669999998</v>
      </c>
      <c r="D69" s="29" t="s">
        <v>17</v>
      </c>
      <c r="E69" s="28">
        <v>5.7099999996688666</v>
      </c>
      <c r="F69" s="28">
        <v>0.1708155616</v>
      </c>
      <c r="G69" s="27">
        <v>0</v>
      </c>
      <c r="H69" s="28">
        <v>-22.91117556</v>
      </c>
      <c r="I69" s="28">
        <v>0</v>
      </c>
      <c r="J69" s="28">
        <v>3.050134431</v>
      </c>
      <c r="K69" s="32" t="s">
        <v>17</v>
      </c>
      <c r="L69" s="31">
        <f t="shared" si="1"/>
        <v>20.832353540674131</v>
      </c>
      <c r="AN69" s="1">
        <v>6.3529999999999998</v>
      </c>
      <c r="AR69" s="1">
        <v>6.4351666669999998</v>
      </c>
      <c r="AV69" s="1">
        <v>0.1708155616</v>
      </c>
      <c r="AZ69" s="1">
        <v>-23.106999999999999</v>
      </c>
      <c r="BD69" s="1">
        <v>-22.91117556</v>
      </c>
      <c r="BH69" s="1">
        <v>3.050134431</v>
      </c>
      <c r="BL69" s="1">
        <v>17.856303029999999</v>
      </c>
      <c r="BN69" s="1">
        <v>5.71</v>
      </c>
      <c r="BO69" s="1">
        <v>0.17416267599999999</v>
      </c>
      <c r="BP69" s="1">
        <v>150.73984619999999</v>
      </c>
      <c r="BQ69" s="1">
        <v>26.253254989999999</v>
      </c>
    </row>
    <row r="70" spans="1:69" x14ac:dyDescent="0.35">
      <c r="A70" s="28">
        <v>14.7</v>
      </c>
      <c r="B70" s="28">
        <v>146.5</v>
      </c>
      <c r="C70" s="28">
        <v>7.0616000000000003</v>
      </c>
      <c r="D70" s="29" t="s">
        <v>17</v>
      </c>
      <c r="E70" s="28">
        <v>5.6799999990998664</v>
      </c>
      <c r="F70" s="28">
        <v>0.17500501509999999</v>
      </c>
      <c r="G70" s="27">
        <v>0</v>
      </c>
      <c r="H70" s="28">
        <v>-22.626354840000001</v>
      </c>
      <c r="I70" s="28">
        <v>0</v>
      </c>
      <c r="J70" s="28">
        <v>2.8440217169999999</v>
      </c>
      <c r="K70" s="32" t="s">
        <v>17</v>
      </c>
      <c r="L70" s="31">
        <f t="shared" si="1"/>
        <v>18.959601441158927</v>
      </c>
      <c r="AN70" s="1">
        <v>7.0609999999999999</v>
      </c>
      <c r="AR70" s="1">
        <v>7.0616000000000003</v>
      </c>
      <c r="AV70" s="1">
        <v>0.17500501509999999</v>
      </c>
      <c r="AZ70" s="1">
        <v>-22.9</v>
      </c>
      <c r="BD70" s="1">
        <v>-22.626354840000001</v>
      </c>
      <c r="BH70" s="1">
        <v>2.8440217169999999</v>
      </c>
      <c r="BL70" s="1">
        <v>16.251086950000001</v>
      </c>
      <c r="BN70" s="1">
        <v>5.68</v>
      </c>
      <c r="BO70" s="1">
        <v>0.1615404335</v>
      </c>
      <c r="BP70" s="1">
        <v>151.91436110000001</v>
      </c>
      <c r="BQ70" s="1">
        <v>24.540311760000002</v>
      </c>
    </row>
    <row r="71" spans="1:69" x14ac:dyDescent="0.35">
      <c r="A71" s="28">
        <v>14.9</v>
      </c>
      <c r="B71" s="28">
        <v>148.69999999999999</v>
      </c>
      <c r="C71" s="28">
        <v>7.6576000000000004</v>
      </c>
      <c r="D71" s="29" t="s">
        <v>17</v>
      </c>
      <c r="E71" s="28">
        <v>5.7442954827220367</v>
      </c>
      <c r="F71" s="28">
        <v>0.21408596990000001</v>
      </c>
      <c r="G71" s="27">
        <v>0</v>
      </c>
      <c r="H71" s="28">
        <v>-22.58948749</v>
      </c>
      <c r="I71" s="28">
        <v>-5.4330410179999997E-2</v>
      </c>
      <c r="J71" s="28">
        <v>3.1416143779999999</v>
      </c>
      <c r="K71" s="26">
        <v>8.5655437939999995E-3</v>
      </c>
      <c r="L71" s="31">
        <f t="shared" si="1"/>
        <v>17.120303474559137</v>
      </c>
      <c r="AN71" s="1">
        <v>7.657</v>
      </c>
      <c r="AR71" s="1">
        <v>7.6576000000000004</v>
      </c>
      <c r="AV71" s="1">
        <v>0.21408596990000001</v>
      </c>
      <c r="AZ71" s="1">
        <v>-22.824000000000002</v>
      </c>
      <c r="BA71" s="1">
        <v>-22.78</v>
      </c>
      <c r="BB71" s="1">
        <v>-22.802</v>
      </c>
      <c r="BC71" s="1">
        <v>-2.1999999999999999E-2</v>
      </c>
      <c r="BD71" s="1">
        <v>-22.643817899999998</v>
      </c>
      <c r="BE71" s="1">
        <v>-22.535157080000001</v>
      </c>
      <c r="BF71" s="1">
        <v>-22.58948749</v>
      </c>
      <c r="BG71" s="1">
        <v>-5.4330410179999997E-2</v>
      </c>
      <c r="BH71" s="1">
        <v>3.1330488339999998</v>
      </c>
      <c r="BI71" s="1">
        <v>3.150179922</v>
      </c>
      <c r="BJ71" s="1">
        <v>3.1416143779999999</v>
      </c>
      <c r="BK71" s="1">
        <v>-8.5655437939999995E-3</v>
      </c>
      <c r="BL71" s="1">
        <v>14.634536000000001</v>
      </c>
      <c r="BN71" s="1">
        <v>5.76</v>
      </c>
      <c r="BO71" s="1">
        <v>0.18046361280000001</v>
      </c>
      <c r="BP71" s="1">
        <v>148.35286310000001</v>
      </c>
      <c r="BQ71" s="1">
        <v>26.772293640000001</v>
      </c>
    </row>
    <row r="72" spans="1:69" x14ac:dyDescent="0.35">
      <c r="A72" s="28">
        <v>15</v>
      </c>
      <c r="B72" s="28">
        <v>149.5</v>
      </c>
      <c r="C72" s="28">
        <v>7.8395999999999999</v>
      </c>
      <c r="D72" s="29" t="s">
        <v>17</v>
      </c>
      <c r="E72" s="28">
        <v>5.6000000012566575</v>
      </c>
      <c r="F72" s="28">
        <v>0.245733233</v>
      </c>
      <c r="G72" s="27">
        <v>0</v>
      </c>
      <c r="H72" s="28">
        <v>-22.523193020000001</v>
      </c>
      <c r="I72" s="28">
        <v>0</v>
      </c>
      <c r="J72" s="28">
        <v>3.819656417</v>
      </c>
      <c r="K72" s="32" t="s">
        <v>17</v>
      </c>
      <c r="L72" s="31">
        <f t="shared" si="1"/>
        <v>18.134567170380791</v>
      </c>
      <c r="AN72" s="1">
        <v>7.8390000000000004</v>
      </c>
      <c r="AR72" s="1">
        <v>7.8395999999999999</v>
      </c>
      <c r="AV72" s="1">
        <v>0.245733233</v>
      </c>
      <c r="AZ72" s="1">
        <v>-22.654</v>
      </c>
      <c r="BD72" s="1">
        <v>-22.523193020000001</v>
      </c>
      <c r="BH72" s="1">
        <v>3.819656417</v>
      </c>
      <c r="BL72" s="1">
        <v>15.54391472</v>
      </c>
      <c r="BN72" s="1">
        <v>5.6</v>
      </c>
      <c r="BO72" s="1">
        <v>0.2139007594</v>
      </c>
      <c r="BP72" s="1">
        <v>151.2235862</v>
      </c>
      <c r="BQ72" s="1">
        <v>32.346839920000001</v>
      </c>
    </row>
    <row r="73" spans="1:69" x14ac:dyDescent="0.35">
      <c r="A73" s="28">
        <v>15.1</v>
      </c>
      <c r="B73" s="28">
        <v>150.5</v>
      </c>
      <c r="C73" s="28">
        <v>7.0616666670000008</v>
      </c>
      <c r="D73" s="26">
        <v>4.5499999999999999E-2</v>
      </c>
      <c r="E73" s="28">
        <v>5.6600000000576811</v>
      </c>
      <c r="F73" s="28">
        <v>0.26956359939999996</v>
      </c>
      <c r="G73" s="27">
        <v>5.6676459239999996E-3</v>
      </c>
      <c r="H73" s="28">
        <v>-22.482618410000001</v>
      </c>
      <c r="I73" s="28">
        <v>0</v>
      </c>
      <c r="J73" s="28">
        <v>4.8543657419999997</v>
      </c>
      <c r="K73" s="32" t="s">
        <v>17</v>
      </c>
      <c r="L73" s="31">
        <f t="shared" si="1"/>
        <v>21.00961224588842</v>
      </c>
      <c r="AN73" s="1">
        <v>7.0250000000000004</v>
      </c>
      <c r="AO73" s="1">
        <v>6.9340000000000002</v>
      </c>
      <c r="AP73" s="1">
        <v>6.9794999999999998</v>
      </c>
      <c r="AQ73" s="1">
        <v>4.5499999999999999E-2</v>
      </c>
      <c r="AR73" s="1">
        <v>7.1071666670000004</v>
      </c>
      <c r="AS73" s="1">
        <v>7.0161666670000002</v>
      </c>
      <c r="AT73" s="1">
        <v>7.0616666669999999</v>
      </c>
      <c r="AU73" s="1">
        <v>4.5499999999999999E-2</v>
      </c>
      <c r="AV73" s="1">
        <v>0.27523124529999998</v>
      </c>
      <c r="AW73" s="1">
        <v>0.2638959535</v>
      </c>
      <c r="AX73" s="1">
        <v>0.26956359940000002</v>
      </c>
      <c r="AY73" s="1">
        <v>5.6676459239999996E-3</v>
      </c>
      <c r="AZ73" s="1">
        <v>-22.581</v>
      </c>
      <c r="BD73" s="1">
        <v>-22.482618410000001</v>
      </c>
      <c r="BH73" s="1">
        <v>4.8543657419999997</v>
      </c>
      <c r="BL73" s="1">
        <v>17.63740791</v>
      </c>
      <c r="BN73" s="1">
        <v>5.66</v>
      </c>
      <c r="BO73" s="1">
        <v>0.274757101</v>
      </c>
      <c r="BP73" s="1">
        <v>147.65450920000001</v>
      </c>
      <c r="BQ73" s="1">
        <v>40.569124899999998</v>
      </c>
    </row>
    <row r="74" spans="1:69" x14ac:dyDescent="0.35">
      <c r="A74" s="28">
        <v>15.25</v>
      </c>
      <c r="B74" s="28">
        <v>152.6</v>
      </c>
      <c r="C74" s="28">
        <v>7.3421666669999999</v>
      </c>
      <c r="D74" s="29" t="s">
        <v>17</v>
      </c>
      <c r="E74" s="28">
        <v>5.2299999996816915</v>
      </c>
      <c r="F74" s="28">
        <v>0.3382664541</v>
      </c>
      <c r="G74" s="27">
        <v>0</v>
      </c>
      <c r="H74" s="28">
        <v>-22.50571935</v>
      </c>
      <c r="I74" s="28">
        <v>0</v>
      </c>
      <c r="J74" s="28">
        <v>6.2832014000000003</v>
      </c>
      <c r="K74" s="32" t="s">
        <v>17</v>
      </c>
      <c r="L74" s="31">
        <f t="shared" si="1"/>
        <v>21.670495387539329</v>
      </c>
      <c r="AN74" s="1">
        <v>7.26</v>
      </c>
      <c r="AR74" s="1">
        <v>7.3421666669999999</v>
      </c>
      <c r="AV74" s="1">
        <v>0.3382664541</v>
      </c>
      <c r="AZ74" s="1">
        <v>-22.6</v>
      </c>
      <c r="BD74" s="1">
        <v>-22.50571935</v>
      </c>
      <c r="BH74" s="1">
        <v>6.2832014000000003</v>
      </c>
      <c r="BN74" s="1">
        <v>5.23</v>
      </c>
      <c r="BO74" s="1">
        <v>0.32861143320000002</v>
      </c>
      <c r="BP74" s="1">
        <v>150.6668919</v>
      </c>
      <c r="BQ74" s="1">
        <v>49.510863290000003</v>
      </c>
    </row>
    <row r="75" spans="1:69" x14ac:dyDescent="0.35">
      <c r="A75" s="28">
        <v>15.4</v>
      </c>
      <c r="B75" s="28">
        <v>156.32</v>
      </c>
      <c r="C75" s="28">
        <v>6.8605999999999998</v>
      </c>
      <c r="D75" s="26">
        <v>5.2999999999999999E-2</v>
      </c>
      <c r="E75" s="28">
        <v>6.6420928180872307</v>
      </c>
      <c r="F75" s="28">
        <v>0.27234734189999998</v>
      </c>
      <c r="G75" s="27">
        <v>6.4664030760000003E-4</v>
      </c>
      <c r="H75" s="28">
        <v>-22.338374225000003</v>
      </c>
      <c r="I75" s="28">
        <v>-4.189867513E-2</v>
      </c>
      <c r="J75" s="28">
        <v>4.1513473019999996</v>
      </c>
      <c r="K75" s="26">
        <v>0.78132427280000005</v>
      </c>
      <c r="L75" s="31">
        <f t="shared" si="1"/>
        <v>17.783314811195517</v>
      </c>
      <c r="AN75" s="1">
        <v>6.8070000000000004</v>
      </c>
      <c r="AO75" s="1">
        <v>6.9130000000000003</v>
      </c>
      <c r="AP75" s="1">
        <v>6.86</v>
      </c>
      <c r="AQ75" s="1">
        <v>-5.2999999999999999E-2</v>
      </c>
      <c r="AR75" s="1">
        <v>6.8075999999999999</v>
      </c>
      <c r="AS75" s="1">
        <v>6.9135999999999997</v>
      </c>
      <c r="AT75" s="1">
        <v>6.8605999999999998</v>
      </c>
      <c r="AU75" s="1">
        <v>5.2999999999999999E-2</v>
      </c>
      <c r="AV75" s="1">
        <v>0.27299398219999998</v>
      </c>
      <c r="AW75" s="1">
        <v>0.27170070159999998</v>
      </c>
      <c r="AX75" s="1">
        <v>0.27234734189999998</v>
      </c>
      <c r="AY75" s="1">
        <v>6.4664030760000003E-4</v>
      </c>
      <c r="AZ75" s="1">
        <v>-22.527999999999999</v>
      </c>
      <c r="BA75" s="1">
        <v>-22.472999999999999</v>
      </c>
      <c r="BB75" s="1">
        <v>-22.500499999999999</v>
      </c>
      <c r="BC75" s="1">
        <v>-2.75E-2</v>
      </c>
      <c r="BD75" s="1">
        <v>-22.380272900000001</v>
      </c>
      <c r="BE75" s="1">
        <v>-22.29647555</v>
      </c>
      <c r="BF75" s="1">
        <v>-22.338374229999999</v>
      </c>
      <c r="BG75" s="1">
        <v>-4.189867513E-2</v>
      </c>
      <c r="BH75" s="1">
        <v>4.9326715749999996</v>
      </c>
      <c r="BI75" s="1">
        <v>3.3700230289999999</v>
      </c>
      <c r="BJ75" s="1">
        <v>4.1513473019999996</v>
      </c>
      <c r="BK75" s="1">
        <v>0.78132427280000005</v>
      </c>
      <c r="BN75" s="1">
        <v>5.59</v>
      </c>
      <c r="BO75" s="1">
        <v>0.275736341</v>
      </c>
      <c r="BP75" s="1">
        <v>149.47503309999999</v>
      </c>
      <c r="BQ75" s="1">
        <v>41.215698709999998</v>
      </c>
    </row>
    <row r="77" spans="1:69" x14ac:dyDescent="0.35">
      <c r="H77" s="28"/>
      <c r="L77" s="31"/>
      <c r="M77" s="31"/>
    </row>
    <row r="78" spans="1:69" x14ac:dyDescent="0.35">
      <c r="H78" s="28"/>
      <c r="I78" s="28"/>
      <c r="J78" s="28"/>
      <c r="K78" s="28"/>
      <c r="L78" s="28"/>
      <c r="M78" s="31"/>
    </row>
    <row r="79" spans="1:69" x14ac:dyDescent="0.35">
      <c r="H79" s="28"/>
      <c r="I79" s="28"/>
      <c r="J79" s="28"/>
      <c r="K79" s="28"/>
      <c r="L79" s="28"/>
    </row>
    <row r="80" spans="1:69" x14ac:dyDescent="0.35">
      <c r="L80" s="31"/>
      <c r="M80" s="31"/>
    </row>
    <row r="81" spans="12:13" x14ac:dyDescent="0.35">
      <c r="L81" s="31"/>
      <c r="M81" s="31"/>
    </row>
  </sheetData>
  <mergeCells count="6">
    <mergeCell ref="BH2:BK2"/>
    <mergeCell ref="AN2:AQ2"/>
    <mergeCell ref="AR2:AU2"/>
    <mergeCell ref="AV2:AY2"/>
    <mergeCell ref="AZ2:BC2"/>
    <mergeCell ref="BD2:B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C06F-25AF-4BD2-B4EE-D03819EE16AB}">
  <dimension ref="A1:M57"/>
  <sheetViews>
    <sheetView workbookViewId="0">
      <pane xSplit="2" ySplit="2" topLeftCell="C42" activePane="bottomRight" state="frozen"/>
      <selection pane="topRight" activeCell="E1" sqref="E1"/>
      <selection pane="bottomLeft" activeCell="A3" sqref="A3"/>
      <selection pane="bottomRight" activeCell="K56" sqref="K56"/>
    </sheetView>
  </sheetViews>
  <sheetFormatPr defaultRowHeight="15.5" x14ac:dyDescent="0.35"/>
  <cols>
    <col min="1" max="1" width="11.90625" style="1" bestFit="1" customWidth="1"/>
    <col min="2" max="2" width="18.90625" bestFit="1" customWidth="1"/>
    <col min="11" max="11" width="23.1796875" bestFit="1" customWidth="1"/>
    <col min="12" max="12" width="23.453125" bestFit="1" customWidth="1"/>
    <col min="13" max="13" width="8.08984375" customWidth="1"/>
  </cols>
  <sheetData>
    <row r="1" spans="1:13" x14ac:dyDescent="0.35">
      <c r="A1" s="1" t="s">
        <v>13</v>
      </c>
      <c r="B1" t="s">
        <v>11</v>
      </c>
      <c r="C1" s="39" t="s">
        <v>205</v>
      </c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35">
      <c r="A2" s="1" t="s">
        <v>12</v>
      </c>
      <c r="B2" t="s">
        <v>10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202</v>
      </c>
      <c r="L2" t="s">
        <v>203</v>
      </c>
      <c r="M2" t="s">
        <v>203</v>
      </c>
    </row>
    <row r="3" spans="1:13" x14ac:dyDescent="0.35">
      <c r="A3" s="28">
        <v>0.25</v>
      </c>
      <c r="B3" s="28">
        <v>7</v>
      </c>
      <c r="C3" s="2">
        <v>93.254591215248553</v>
      </c>
      <c r="D3" s="2">
        <v>97.203100885909237</v>
      </c>
      <c r="E3" s="2">
        <v>120.05674938629663</v>
      </c>
      <c r="F3" s="2">
        <v>0</v>
      </c>
      <c r="G3" s="2">
        <v>106.8110564894732</v>
      </c>
      <c r="H3" s="2">
        <v>75.595599151375765</v>
      </c>
      <c r="I3" s="2">
        <v>79.42188620168244</v>
      </c>
      <c r="J3" s="2">
        <v>207.78176930203659</v>
      </c>
      <c r="K3" s="2">
        <v>310.51444148745441</v>
      </c>
      <c r="L3" s="2">
        <v>469.61031114456802</v>
      </c>
      <c r="M3" s="2">
        <v>780.12475263202236</v>
      </c>
    </row>
    <row r="4" spans="1:13" x14ac:dyDescent="0.35">
      <c r="A4" s="28">
        <v>0.55000000000000004</v>
      </c>
      <c r="B4" s="28">
        <v>8.3000000000000007</v>
      </c>
      <c r="C4" s="2">
        <v>70.099861973060143</v>
      </c>
      <c r="D4" s="2">
        <v>86.6214485073302</v>
      </c>
      <c r="E4" s="2">
        <v>82.968007444385748</v>
      </c>
      <c r="F4" s="2">
        <v>0</v>
      </c>
      <c r="G4" s="2">
        <v>43.984912893360068</v>
      </c>
      <c r="H4" s="2">
        <v>20.888922181514864</v>
      </c>
      <c r="I4" s="2">
        <v>42.535692398952179</v>
      </c>
      <c r="J4" s="2">
        <v>119.01845102241664</v>
      </c>
      <c r="K4" s="2">
        <v>239.68931792477611</v>
      </c>
      <c r="L4" s="2">
        <v>226.42797849624375</v>
      </c>
      <c r="M4" s="2">
        <v>466.11729642101983</v>
      </c>
    </row>
    <row r="5" spans="1:13" x14ac:dyDescent="0.35">
      <c r="A5" s="28">
        <v>0.85</v>
      </c>
      <c r="B5" s="28">
        <v>9.33</v>
      </c>
      <c r="C5" s="2">
        <v>55.766620627966795</v>
      </c>
      <c r="D5" s="2">
        <v>67.241733505072233</v>
      </c>
      <c r="E5" s="2">
        <v>92.344468057721727</v>
      </c>
      <c r="F5" s="2">
        <v>0</v>
      </c>
      <c r="G5" s="2">
        <v>50.897401484628311</v>
      </c>
      <c r="H5" s="2">
        <v>31.586499886474709</v>
      </c>
      <c r="I5" s="2">
        <v>44.691015245095876</v>
      </c>
      <c r="J5" s="2">
        <v>118.36776961103494</v>
      </c>
      <c r="K5" s="2">
        <v>215.35282219076078</v>
      </c>
      <c r="L5" s="2">
        <v>245.54268622723384</v>
      </c>
      <c r="M5" s="2">
        <v>460.89550841799456</v>
      </c>
    </row>
    <row r="6" spans="1:13" x14ac:dyDescent="0.35">
      <c r="A6" s="28">
        <v>0.95</v>
      </c>
      <c r="B6" s="28">
        <v>9.6</v>
      </c>
      <c r="C6" s="2">
        <v>98.161580262791091</v>
      </c>
      <c r="D6" s="2">
        <v>102.82666177286444</v>
      </c>
      <c r="E6" s="2">
        <v>143.77780225744323</v>
      </c>
      <c r="F6" s="2">
        <v>0</v>
      </c>
      <c r="G6" s="2">
        <v>62.910444426073532</v>
      </c>
      <c r="H6" s="2">
        <v>42.468243571595728</v>
      </c>
      <c r="I6" s="2">
        <v>65.575357935089258</v>
      </c>
      <c r="J6" s="2">
        <v>161.10897355696332</v>
      </c>
      <c r="K6" s="2">
        <v>344.76604429309873</v>
      </c>
      <c r="L6" s="2">
        <v>332.0630194897218</v>
      </c>
      <c r="M6" s="2">
        <v>676.82906378282053</v>
      </c>
    </row>
    <row r="7" spans="1:13" x14ac:dyDescent="0.35">
      <c r="A7" s="28">
        <v>1</v>
      </c>
      <c r="B7" s="28">
        <v>9.8000000000000007</v>
      </c>
      <c r="C7" s="2">
        <v>94.033641224416272</v>
      </c>
      <c r="D7" s="2">
        <v>99.594696519948997</v>
      </c>
      <c r="E7" s="2">
        <v>132.17991000739116</v>
      </c>
      <c r="F7" s="2">
        <v>0</v>
      </c>
      <c r="G7" s="2">
        <v>49.229509253652807</v>
      </c>
      <c r="H7" s="2">
        <v>31.002614296081703</v>
      </c>
      <c r="I7" s="2">
        <v>39.796553564189288</v>
      </c>
      <c r="J7" s="2">
        <v>106.9797510244783</v>
      </c>
      <c r="K7" s="2">
        <v>325.80824775175643</v>
      </c>
      <c r="L7" s="2">
        <v>227.00842813840211</v>
      </c>
      <c r="M7" s="2">
        <v>552.81667589015854</v>
      </c>
    </row>
    <row r="8" spans="1:13" x14ac:dyDescent="0.35">
      <c r="A8" s="28">
        <v>1.65</v>
      </c>
      <c r="B8" s="28">
        <v>16.850000000000001</v>
      </c>
      <c r="C8" s="2">
        <v>45.221354730877039</v>
      </c>
      <c r="D8" s="2">
        <v>54.82466362450338</v>
      </c>
      <c r="E8" s="2">
        <v>80.299645708807319</v>
      </c>
      <c r="F8" s="2">
        <v>0</v>
      </c>
      <c r="G8" s="2">
        <v>22.421410372857093</v>
      </c>
      <c r="H8" s="2">
        <v>14.66182587503928</v>
      </c>
      <c r="I8" s="2">
        <v>20.247199722549372</v>
      </c>
      <c r="J8" s="2">
        <v>55.445223744338051</v>
      </c>
      <c r="K8" s="2">
        <v>180.34566406418776</v>
      </c>
      <c r="L8" s="2">
        <v>112.7756597147838</v>
      </c>
      <c r="M8" s="2">
        <v>293.12132377897154</v>
      </c>
    </row>
    <row r="9" spans="1:13" x14ac:dyDescent="0.35">
      <c r="A9" s="28">
        <v>2.15</v>
      </c>
      <c r="B9" s="28">
        <v>20.66</v>
      </c>
      <c r="C9" s="2">
        <v>57.226819396217479</v>
      </c>
      <c r="D9" s="2">
        <v>55.827937386991998</v>
      </c>
      <c r="E9" s="2">
        <v>63.335823702345991</v>
      </c>
      <c r="F9" s="2">
        <v>0</v>
      </c>
      <c r="G9" s="2">
        <v>24.298762404893306</v>
      </c>
      <c r="H9" s="2">
        <v>10.904261270486854</v>
      </c>
      <c r="I9" s="2">
        <v>24.27299825494034</v>
      </c>
      <c r="J9" s="2">
        <v>40.443855786902034</v>
      </c>
      <c r="K9" s="2">
        <v>176.39058048555546</v>
      </c>
      <c r="L9" s="2">
        <v>99.919877717222533</v>
      </c>
      <c r="M9" s="2">
        <v>276.31045820277797</v>
      </c>
    </row>
    <row r="10" spans="1:13" x14ac:dyDescent="0.35">
      <c r="A10" s="28">
        <v>2.25</v>
      </c>
      <c r="B10" s="28">
        <v>21</v>
      </c>
      <c r="C10" s="2">
        <v>157.63192355172529</v>
      </c>
      <c r="D10" s="2">
        <v>184.03551896019258</v>
      </c>
      <c r="E10" s="2">
        <v>197.74356760348104</v>
      </c>
      <c r="F10" s="2">
        <v>0</v>
      </c>
      <c r="G10" s="2">
        <v>49.458618326523109</v>
      </c>
      <c r="H10" s="2">
        <v>28.111611310711453</v>
      </c>
      <c r="I10" s="2">
        <v>42.655686231498393</v>
      </c>
      <c r="J10" s="2">
        <v>104.14598915687348</v>
      </c>
      <c r="K10" s="2">
        <v>539.41101011539899</v>
      </c>
      <c r="L10" s="2">
        <v>224.37190502560645</v>
      </c>
      <c r="M10" s="2">
        <v>763.78291514100556</v>
      </c>
    </row>
    <row r="11" spans="1:13" x14ac:dyDescent="0.35">
      <c r="A11" s="28">
        <v>2.35</v>
      </c>
      <c r="B11" s="28">
        <v>21.76</v>
      </c>
      <c r="C11" s="2">
        <v>65.926702570212399</v>
      </c>
      <c r="D11" s="2">
        <v>76.464738354471194</v>
      </c>
      <c r="E11" s="2">
        <v>98.831288475580237</v>
      </c>
      <c r="F11" s="2">
        <v>0</v>
      </c>
      <c r="G11" s="2">
        <v>35.930775182540557</v>
      </c>
      <c r="H11" s="2">
        <v>20.020838156225377</v>
      </c>
      <c r="I11" s="2">
        <v>24.362729139647261</v>
      </c>
      <c r="J11" s="2">
        <v>67.118774918399282</v>
      </c>
      <c r="K11" s="2">
        <v>241.22272940026383</v>
      </c>
      <c r="L11" s="2">
        <v>147.43311739681246</v>
      </c>
      <c r="M11" s="2">
        <v>388.65584679707626</v>
      </c>
    </row>
    <row r="12" spans="1:13" x14ac:dyDescent="0.35">
      <c r="A12" s="28">
        <v>2.75</v>
      </c>
      <c r="B12" s="28">
        <v>25.4</v>
      </c>
      <c r="C12" s="2">
        <v>113.03359190265549</v>
      </c>
      <c r="D12" s="2">
        <v>137.16612802920721</v>
      </c>
      <c r="E12" s="2">
        <v>145.34998193060949</v>
      </c>
      <c r="F12" s="2">
        <v>0</v>
      </c>
      <c r="G12" s="2">
        <v>46.664466469571735</v>
      </c>
      <c r="H12" s="2">
        <v>26.937002289054114</v>
      </c>
      <c r="I12" s="2">
        <v>30.006783833150067</v>
      </c>
      <c r="J12" s="2">
        <v>83.840377405973967</v>
      </c>
      <c r="K12" s="2">
        <v>395.5497018624722</v>
      </c>
      <c r="L12" s="2">
        <v>187.44862999774989</v>
      </c>
      <c r="M12" s="2">
        <v>582.99833186022204</v>
      </c>
    </row>
    <row r="13" spans="1:13" x14ac:dyDescent="0.35">
      <c r="A13" s="28">
        <v>3.15</v>
      </c>
      <c r="B13" s="28">
        <v>29.4</v>
      </c>
      <c r="C13" s="2">
        <v>37.074688495559869</v>
      </c>
      <c r="D13" s="2">
        <v>47.763013054997032</v>
      </c>
      <c r="E13" s="2">
        <v>67.78102459669816</v>
      </c>
      <c r="F13" s="2">
        <v>0</v>
      </c>
      <c r="G13" s="2">
        <v>22.070133734458349</v>
      </c>
      <c r="H13" s="2">
        <v>16.686159941206149</v>
      </c>
      <c r="I13" s="2">
        <v>21.672261813882738</v>
      </c>
      <c r="J13" s="2">
        <v>42.693945655331738</v>
      </c>
      <c r="K13" s="2">
        <v>152.61872614725507</v>
      </c>
      <c r="L13" s="2">
        <v>103.12250114487898</v>
      </c>
      <c r="M13" s="2">
        <v>255.74122729213403</v>
      </c>
    </row>
    <row r="14" spans="1:13" x14ac:dyDescent="0.35">
      <c r="A14" s="28">
        <v>3.35</v>
      </c>
      <c r="B14" s="28">
        <v>32.1</v>
      </c>
      <c r="C14" s="2">
        <v>77.680877290570876</v>
      </c>
      <c r="D14" s="2">
        <v>110.75877738634952</v>
      </c>
      <c r="E14" s="2">
        <v>115.12089570096221</v>
      </c>
      <c r="F14" s="2">
        <v>0</v>
      </c>
      <c r="G14" s="2">
        <v>37.660285607724305</v>
      </c>
      <c r="H14" s="2">
        <v>22.617799353983578</v>
      </c>
      <c r="I14" s="2">
        <v>41.344184537162299</v>
      </c>
      <c r="J14" s="2">
        <v>78.649007489860978</v>
      </c>
      <c r="K14" s="2">
        <v>303.56055037788258</v>
      </c>
      <c r="L14" s="2">
        <v>180.27127698873116</v>
      </c>
      <c r="M14" s="2">
        <v>483.83182736661371</v>
      </c>
    </row>
    <row r="15" spans="1:13" x14ac:dyDescent="0.35">
      <c r="A15" s="28">
        <v>3.45</v>
      </c>
      <c r="B15" s="28">
        <v>33</v>
      </c>
      <c r="C15" s="2">
        <v>71.495035434367026</v>
      </c>
      <c r="D15" s="2">
        <v>85.468394184896667</v>
      </c>
      <c r="E15" s="2">
        <v>118.1195903536362</v>
      </c>
      <c r="F15" s="2">
        <v>0</v>
      </c>
      <c r="G15" s="2">
        <v>27.638574512735179</v>
      </c>
      <c r="H15" s="2">
        <v>18.053355637667622</v>
      </c>
      <c r="I15" s="2">
        <v>20.589351927212491</v>
      </c>
      <c r="J15" s="2">
        <v>40.223455515188533</v>
      </c>
      <c r="K15" s="2">
        <v>275.08301997289993</v>
      </c>
      <c r="L15" s="2">
        <v>106.50473759280382</v>
      </c>
      <c r="M15" s="2">
        <v>381.58775756570378</v>
      </c>
    </row>
    <row r="16" spans="1:13" x14ac:dyDescent="0.35">
      <c r="A16" s="28">
        <v>3.55</v>
      </c>
      <c r="B16" s="28">
        <v>33.549999999999997</v>
      </c>
      <c r="C16" s="2">
        <v>86.228258855380403</v>
      </c>
      <c r="D16" s="2">
        <v>98.890453319695979</v>
      </c>
      <c r="E16" s="2">
        <v>120.19613348398003</v>
      </c>
      <c r="F16" s="2">
        <v>0</v>
      </c>
      <c r="G16" s="2">
        <v>35.766387497793993</v>
      </c>
      <c r="H16" s="2">
        <v>21.235694832015852</v>
      </c>
      <c r="I16" s="2">
        <v>24.308250147845857</v>
      </c>
      <c r="J16" s="2">
        <v>51.778195504165858</v>
      </c>
      <c r="K16" s="2">
        <v>305.3148456590564</v>
      </c>
      <c r="L16" s="2">
        <v>133.08852798182156</v>
      </c>
      <c r="M16" s="2">
        <v>438.40337364087793</v>
      </c>
    </row>
    <row r="17" spans="1:13" x14ac:dyDescent="0.35">
      <c r="A17" s="28">
        <v>3.65</v>
      </c>
      <c r="B17" s="28">
        <v>34.840000000000003</v>
      </c>
      <c r="C17" s="2">
        <v>105.62825814106304</v>
      </c>
      <c r="D17" s="2">
        <v>132.77097375906513</v>
      </c>
      <c r="E17" s="2">
        <v>158.55388078169645</v>
      </c>
      <c r="F17" s="2">
        <v>0</v>
      </c>
      <c r="G17" s="2">
        <v>40.18928810302878</v>
      </c>
      <c r="H17" s="2">
        <v>30.158202050438419</v>
      </c>
      <c r="I17" s="2">
        <v>28.006241253706872</v>
      </c>
      <c r="J17" s="2">
        <v>72.372880157743026</v>
      </c>
      <c r="K17" s="2">
        <v>396.95311268182462</v>
      </c>
      <c r="L17" s="2">
        <v>170.72661156491711</v>
      </c>
      <c r="M17" s="2">
        <v>567.67972424674178</v>
      </c>
    </row>
    <row r="18" spans="1:13" x14ac:dyDescent="0.35">
      <c r="A18" s="28">
        <v>4</v>
      </c>
      <c r="B18" s="28">
        <v>38.83</v>
      </c>
      <c r="C18" s="2">
        <v>50.840909897164813</v>
      </c>
      <c r="D18" s="2">
        <v>74.795637625874889</v>
      </c>
      <c r="E18" s="2">
        <v>89.112531389244623</v>
      </c>
      <c r="F18" s="2">
        <v>0</v>
      </c>
      <c r="G18" s="2">
        <v>23.659095470221928</v>
      </c>
      <c r="H18" s="2">
        <v>9.7603283809317354</v>
      </c>
      <c r="I18" s="2">
        <v>9.426823386676233</v>
      </c>
      <c r="J18" s="2">
        <v>33.974852933236342</v>
      </c>
      <c r="K18" s="2">
        <v>214.74907891228432</v>
      </c>
      <c r="L18" s="2">
        <v>76.821100171066234</v>
      </c>
      <c r="M18" s="2">
        <v>291.57017908335052</v>
      </c>
    </row>
    <row r="19" spans="1:13" x14ac:dyDescent="0.35">
      <c r="A19" s="28">
        <v>4.25</v>
      </c>
      <c r="B19" s="28">
        <v>41.44</v>
      </c>
      <c r="C19" s="2">
        <v>45.126427741161585</v>
      </c>
      <c r="D19" s="2">
        <v>109.31884060971284</v>
      </c>
      <c r="E19" s="2">
        <v>94.727516583440448</v>
      </c>
      <c r="F19" s="2">
        <v>0</v>
      </c>
      <c r="G19" s="2">
        <v>27.794895253211493</v>
      </c>
      <c r="H19" s="2">
        <v>21.423377589100607</v>
      </c>
      <c r="I19" s="2">
        <v>26.473570798597652</v>
      </c>
      <c r="J19" s="2">
        <v>50.667693513021455</v>
      </c>
      <c r="K19" s="2">
        <v>249.17278493431485</v>
      </c>
      <c r="L19" s="2">
        <v>126.3595371539312</v>
      </c>
      <c r="M19" s="2">
        <v>375.53232208824608</v>
      </c>
    </row>
    <row r="20" spans="1:13" x14ac:dyDescent="0.35">
      <c r="A20" s="28">
        <v>4.6500000000000004</v>
      </c>
      <c r="B20" s="28">
        <v>44.5</v>
      </c>
      <c r="C20" s="2">
        <v>56.742766988610128</v>
      </c>
      <c r="D20" s="2">
        <v>86.058308942706233</v>
      </c>
      <c r="E20" s="2">
        <v>81.204793060791417</v>
      </c>
      <c r="F20" s="2">
        <v>0</v>
      </c>
      <c r="G20" s="2">
        <v>24.225210284699742</v>
      </c>
      <c r="H20" s="2">
        <v>11.279468392472515</v>
      </c>
      <c r="I20" s="2">
        <v>16.167674597054031</v>
      </c>
      <c r="J20" s="2">
        <v>35.984671943771623</v>
      </c>
      <c r="K20" s="2">
        <v>224.00586899210776</v>
      </c>
      <c r="L20" s="2">
        <v>87.657025217997912</v>
      </c>
      <c r="M20" s="2">
        <v>311.66289421010566</v>
      </c>
    </row>
    <row r="21" spans="1:13" x14ac:dyDescent="0.35">
      <c r="A21" s="28">
        <v>4.75</v>
      </c>
      <c r="B21" s="28">
        <v>46.6</v>
      </c>
      <c r="C21" s="2">
        <v>39.89274004531552</v>
      </c>
      <c r="D21" s="2">
        <v>54.91952897083398</v>
      </c>
      <c r="E21" s="2">
        <v>65.392777504632946</v>
      </c>
      <c r="F21" s="2">
        <v>0</v>
      </c>
      <c r="G21" s="2">
        <v>9.5917998312698582</v>
      </c>
      <c r="H21" s="2">
        <v>8.7969161242207896</v>
      </c>
      <c r="I21" s="2">
        <v>7.6115558383628672</v>
      </c>
      <c r="J21" s="2">
        <v>18.164964033546315</v>
      </c>
      <c r="K21" s="2">
        <v>160.20504652078245</v>
      </c>
      <c r="L21" s="2">
        <v>44.165235827399826</v>
      </c>
      <c r="M21" s="2">
        <v>204.37028234818229</v>
      </c>
    </row>
    <row r="22" spans="1:13" x14ac:dyDescent="0.35">
      <c r="A22" s="28">
        <v>4.95</v>
      </c>
      <c r="B22" s="28">
        <v>48</v>
      </c>
      <c r="C22" s="2">
        <v>45.488086257943849</v>
      </c>
      <c r="D22" s="2">
        <v>61.479773821469955</v>
      </c>
      <c r="E22" s="2">
        <v>79.065208547041166</v>
      </c>
      <c r="F22" s="2">
        <v>0</v>
      </c>
      <c r="G22" s="2">
        <v>26.404191596256613</v>
      </c>
      <c r="H22" s="2">
        <v>18.393875020330299</v>
      </c>
      <c r="I22" s="2">
        <v>15.307933716639562</v>
      </c>
      <c r="J22" s="2">
        <v>34.041670764988922</v>
      </c>
      <c r="K22" s="2">
        <v>186.03306862645496</v>
      </c>
      <c r="L22" s="2">
        <v>94.147671098215397</v>
      </c>
      <c r="M22" s="2">
        <v>280.18073972467039</v>
      </c>
    </row>
    <row r="23" spans="1:13" x14ac:dyDescent="0.35">
      <c r="A23" s="28">
        <v>5.05</v>
      </c>
      <c r="B23" s="28">
        <v>48.8</v>
      </c>
      <c r="C23" s="2">
        <v>96.15614158213792</v>
      </c>
      <c r="D23" s="2">
        <v>110.33988541233948</v>
      </c>
      <c r="E23" s="2">
        <v>122.66243359646136</v>
      </c>
      <c r="F23" s="2">
        <v>0</v>
      </c>
      <c r="G23" s="2">
        <v>41.231155595976134</v>
      </c>
      <c r="H23" s="2">
        <v>31.953854912892389</v>
      </c>
      <c r="I23" s="2">
        <v>36.400239277301004</v>
      </c>
      <c r="J23" s="2">
        <v>71.481949755610898</v>
      </c>
      <c r="K23" s="2">
        <v>329.15846059093877</v>
      </c>
      <c r="L23" s="2">
        <v>181.06719954178044</v>
      </c>
      <c r="M23" s="2">
        <v>510.22566013271921</v>
      </c>
    </row>
    <row r="24" spans="1:13" x14ac:dyDescent="0.35">
      <c r="A24" s="28">
        <v>5.15</v>
      </c>
      <c r="B24" s="28">
        <v>49.7</v>
      </c>
      <c r="C24" s="2">
        <v>62.436517071271162</v>
      </c>
      <c r="D24" s="2">
        <v>86.069592537769523</v>
      </c>
      <c r="E24" s="2">
        <v>78.131790353230684</v>
      </c>
      <c r="F24" s="2">
        <v>0</v>
      </c>
      <c r="G24" s="2">
        <v>25.535961362723086</v>
      </c>
      <c r="H24" s="2">
        <v>20.638756542337394</v>
      </c>
      <c r="I24" s="2">
        <v>20.121124580474827</v>
      </c>
      <c r="J24" s="2">
        <v>48.261065595199312</v>
      </c>
      <c r="K24" s="2">
        <v>226.63789996227138</v>
      </c>
      <c r="L24" s="2">
        <v>114.55690808073462</v>
      </c>
      <c r="M24" s="2">
        <v>341.19480804300599</v>
      </c>
    </row>
    <row r="25" spans="1:13" x14ac:dyDescent="0.35">
      <c r="A25" s="28">
        <v>5.3</v>
      </c>
      <c r="B25" s="28">
        <v>50.8</v>
      </c>
      <c r="C25" s="2">
        <v>80.648911701193938</v>
      </c>
      <c r="D25" s="2">
        <v>100.99236002188374</v>
      </c>
      <c r="E25" s="2">
        <v>116.82535228976606</v>
      </c>
      <c r="F25" s="2">
        <v>0</v>
      </c>
      <c r="G25" s="2">
        <v>32.542534183955517</v>
      </c>
      <c r="H25" s="2">
        <v>21.902051324321533</v>
      </c>
      <c r="I25" s="2">
        <v>23.193579077957249</v>
      </c>
      <c r="J25" s="2">
        <v>45.887642491283827</v>
      </c>
      <c r="K25" s="2">
        <v>298.46662401284374</v>
      </c>
      <c r="L25" s="2">
        <v>123.52580707751812</v>
      </c>
      <c r="M25" s="2">
        <v>421.99243109036183</v>
      </c>
    </row>
    <row r="26" spans="1:13" x14ac:dyDescent="0.35">
      <c r="A26" s="28">
        <v>5.4</v>
      </c>
      <c r="B26" s="28">
        <v>51.7</v>
      </c>
      <c r="C26" s="2">
        <v>69.263584633146365</v>
      </c>
      <c r="D26" s="2">
        <v>94.606964150891002</v>
      </c>
      <c r="E26" s="2">
        <v>114.98291754061347</v>
      </c>
      <c r="F26" s="2">
        <v>0</v>
      </c>
      <c r="G26" s="2">
        <v>29.428781261983644</v>
      </c>
      <c r="H26" s="2">
        <v>20.441595021952669</v>
      </c>
      <c r="I26" s="2">
        <v>19.052008450440944</v>
      </c>
      <c r="J26" s="2">
        <v>46.869850617280932</v>
      </c>
      <c r="K26" s="2">
        <v>278.85346632465087</v>
      </c>
      <c r="L26" s="2">
        <v>115.79223535165819</v>
      </c>
      <c r="M26" s="2">
        <v>394.64570167630905</v>
      </c>
    </row>
    <row r="27" spans="1:13" x14ac:dyDescent="0.35">
      <c r="A27" s="28">
        <v>6</v>
      </c>
      <c r="B27" s="28">
        <v>63.1</v>
      </c>
      <c r="C27" s="2">
        <v>30.253748155972271</v>
      </c>
      <c r="D27" s="2">
        <v>47.512110978136256</v>
      </c>
      <c r="E27" s="2">
        <v>55.830811313244226</v>
      </c>
      <c r="F27" s="2">
        <v>0</v>
      </c>
      <c r="G27" s="2">
        <v>13.815504204110033</v>
      </c>
      <c r="H27" s="2">
        <v>9.5217062784381383</v>
      </c>
      <c r="I27" s="2">
        <v>11.385875712154226</v>
      </c>
      <c r="J27" s="2">
        <v>24.912974400347462</v>
      </c>
      <c r="K27" s="2">
        <v>133.59667044735275</v>
      </c>
      <c r="L27" s="2">
        <v>59.636060595049855</v>
      </c>
      <c r="M27" s="2">
        <v>193.23273104240258</v>
      </c>
    </row>
    <row r="28" spans="1:13" x14ac:dyDescent="0.35">
      <c r="A28" s="28">
        <v>6.45</v>
      </c>
      <c r="B28" s="28">
        <v>68.900000000000006</v>
      </c>
      <c r="C28" s="2">
        <v>58.016566452172853</v>
      </c>
      <c r="D28" s="2">
        <v>79.444800183247992</v>
      </c>
      <c r="E28" s="2">
        <v>73.826803563350182</v>
      </c>
      <c r="F28" s="2">
        <v>0</v>
      </c>
      <c r="G28" s="2">
        <v>18.289815900169824</v>
      </c>
      <c r="H28" s="2">
        <v>12.09605747474674</v>
      </c>
      <c r="I28" s="2">
        <v>16.248590180310035</v>
      </c>
      <c r="J28" s="2">
        <v>27.091840296908632</v>
      </c>
      <c r="K28" s="2">
        <v>211.28817019877104</v>
      </c>
      <c r="L28" s="2">
        <v>73.726303852135231</v>
      </c>
      <c r="M28" s="2">
        <v>285.0144740509063</v>
      </c>
    </row>
    <row r="29" spans="1:13" x14ac:dyDescent="0.35">
      <c r="A29" s="28">
        <v>6.55</v>
      </c>
      <c r="B29" s="28">
        <v>70.7</v>
      </c>
      <c r="C29" s="2">
        <v>47.051138208779612</v>
      </c>
      <c r="D29" s="2">
        <v>67.540965033539635</v>
      </c>
      <c r="E29" s="2">
        <v>76.221330695510375</v>
      </c>
      <c r="F29" s="2">
        <v>0</v>
      </c>
      <c r="G29" s="2">
        <v>21.923820669156783</v>
      </c>
      <c r="H29" s="2">
        <v>14.466327235564682</v>
      </c>
      <c r="I29" s="2">
        <v>15.22745862083198</v>
      </c>
      <c r="J29" s="2">
        <v>30.813467643627071</v>
      </c>
      <c r="K29" s="2">
        <v>190.81343393782961</v>
      </c>
      <c r="L29" s="2">
        <v>82.431074169180519</v>
      </c>
      <c r="M29" s="2">
        <v>273.24450810701012</v>
      </c>
    </row>
    <row r="30" spans="1:13" x14ac:dyDescent="0.35">
      <c r="A30" s="28">
        <v>7.35</v>
      </c>
      <c r="B30" s="28">
        <v>75</v>
      </c>
      <c r="C30" s="2">
        <v>34.239868928266439</v>
      </c>
      <c r="D30" s="2">
        <v>42.973885919264269</v>
      </c>
      <c r="E30" s="2">
        <v>45.44170093741603</v>
      </c>
      <c r="F30" s="2">
        <v>0</v>
      </c>
      <c r="G30" s="2">
        <v>13.879092756515126</v>
      </c>
      <c r="H30" s="2">
        <v>10.176577494821238</v>
      </c>
      <c r="I30" s="2">
        <v>12.561592659961304</v>
      </c>
      <c r="J30" s="2">
        <v>26.100060333221602</v>
      </c>
      <c r="K30" s="2">
        <v>122.65545578494674</v>
      </c>
      <c r="L30" s="2">
        <v>62.717323244519278</v>
      </c>
      <c r="M30" s="2">
        <v>185.37277902946599</v>
      </c>
    </row>
    <row r="31" spans="1:13" x14ac:dyDescent="0.35">
      <c r="A31" s="28">
        <v>7.85</v>
      </c>
      <c r="B31" s="28">
        <v>81</v>
      </c>
      <c r="C31" s="2">
        <v>47.754406812801669</v>
      </c>
      <c r="D31" s="2">
        <v>72.840333208026138</v>
      </c>
      <c r="E31" s="2">
        <v>71.762651940717646</v>
      </c>
      <c r="F31" s="2">
        <v>0</v>
      </c>
      <c r="G31" s="2">
        <v>16.231016583503749</v>
      </c>
      <c r="H31" s="2">
        <v>12.917406337972691</v>
      </c>
      <c r="I31" s="2">
        <v>13.787181417467231</v>
      </c>
      <c r="J31" s="2">
        <v>23.332033640242692</v>
      </c>
      <c r="K31" s="2">
        <v>192.35739196154543</v>
      </c>
      <c r="L31" s="2">
        <v>66.267637979186361</v>
      </c>
      <c r="M31" s="2">
        <v>258.62502994073179</v>
      </c>
    </row>
    <row r="32" spans="1:13" x14ac:dyDescent="0.35">
      <c r="A32" s="28">
        <v>8.0500000000000007</v>
      </c>
      <c r="B32" s="28">
        <v>85.2</v>
      </c>
      <c r="C32" s="2">
        <v>37.869571137487249</v>
      </c>
      <c r="D32" s="2">
        <v>61.990651541340462</v>
      </c>
      <c r="E32" s="2">
        <v>63.838635619839053</v>
      </c>
      <c r="F32" s="2">
        <v>0</v>
      </c>
      <c r="G32" s="2">
        <v>11.421136270485464</v>
      </c>
      <c r="H32" s="2">
        <v>5.8076193715281681</v>
      </c>
      <c r="I32" s="2">
        <v>9.1506987509408386</v>
      </c>
      <c r="J32" s="2">
        <v>12.158444543320917</v>
      </c>
      <c r="K32" s="2">
        <v>163.69885829866678</v>
      </c>
      <c r="L32" s="2">
        <v>38.53789893627539</v>
      </c>
      <c r="M32" s="2">
        <v>202.23675723494219</v>
      </c>
    </row>
    <row r="33" spans="1:13" x14ac:dyDescent="0.35">
      <c r="A33" s="28">
        <v>8.4</v>
      </c>
      <c r="B33" s="28">
        <v>88.6</v>
      </c>
      <c r="C33" s="2">
        <v>73.434752037836887</v>
      </c>
      <c r="D33" s="2">
        <v>119.36651098454512</v>
      </c>
      <c r="E33" s="2">
        <v>138.39497548067177</v>
      </c>
      <c r="F33" s="2">
        <v>0</v>
      </c>
      <c r="G33" s="2">
        <v>18.395373057462422</v>
      </c>
      <c r="H33" s="2">
        <v>14.523992775535646</v>
      </c>
      <c r="I33" s="2">
        <v>22.944304609520653</v>
      </c>
      <c r="J33" s="2">
        <v>36.480777535517461</v>
      </c>
      <c r="K33" s="2">
        <v>331.19623850305379</v>
      </c>
      <c r="L33" s="2">
        <v>92.344447978036186</v>
      </c>
      <c r="M33" s="2">
        <v>423.54068648108995</v>
      </c>
    </row>
    <row r="34" spans="1:13" x14ac:dyDescent="0.35">
      <c r="A34" s="28">
        <v>8.75</v>
      </c>
      <c r="B34" s="28">
        <v>91</v>
      </c>
      <c r="C34" s="2">
        <v>22.045710927872744</v>
      </c>
      <c r="D34" s="2">
        <v>36.062226453255533</v>
      </c>
      <c r="E34" s="2">
        <v>45.389384241466097</v>
      </c>
      <c r="F34" s="2">
        <v>0</v>
      </c>
      <c r="G34" s="2">
        <v>8.4854626879233468</v>
      </c>
      <c r="H34" s="2">
        <v>7.4413267657132902</v>
      </c>
      <c r="I34" s="2">
        <v>6.4190035986072669</v>
      </c>
      <c r="J34" s="2">
        <v>15.460351276758763</v>
      </c>
      <c r="K34" s="2">
        <v>103.49732162259437</v>
      </c>
      <c r="L34" s="2">
        <v>37.80614432900267</v>
      </c>
      <c r="M34" s="2">
        <v>141.30346595159702</v>
      </c>
    </row>
    <row r="35" spans="1:13" x14ac:dyDescent="0.35">
      <c r="A35" s="28">
        <v>9</v>
      </c>
      <c r="B35" s="28">
        <v>93</v>
      </c>
      <c r="C35" s="2">
        <v>75.511757952072898</v>
      </c>
      <c r="D35" s="2">
        <v>125.85088070074723</v>
      </c>
      <c r="E35" s="2">
        <v>136.09449400751538</v>
      </c>
      <c r="F35" s="2">
        <v>0</v>
      </c>
      <c r="G35" s="2">
        <v>23.076073594424646</v>
      </c>
      <c r="H35" s="2">
        <v>21.162552008852192</v>
      </c>
      <c r="I35" s="2">
        <v>15.039627731285368</v>
      </c>
      <c r="J35" s="2">
        <v>28.355635370262657</v>
      </c>
      <c r="K35" s="2">
        <v>337.4571326603355</v>
      </c>
      <c r="L35" s="2">
        <v>87.633888704824869</v>
      </c>
      <c r="M35" s="2">
        <v>425.09102136516032</v>
      </c>
    </row>
    <row r="36" spans="1:13" x14ac:dyDescent="0.35">
      <c r="A36" s="28">
        <v>9.5</v>
      </c>
      <c r="B36" s="28">
        <v>96.6</v>
      </c>
      <c r="C36" s="2">
        <v>39.191499650546831</v>
      </c>
      <c r="D36" s="2">
        <v>68.260867913195682</v>
      </c>
      <c r="E36" s="2">
        <v>68.316000529270482</v>
      </c>
      <c r="F36" s="2">
        <v>0</v>
      </c>
      <c r="G36" s="2">
        <v>19.465198307772038</v>
      </c>
      <c r="H36" s="2">
        <v>15.159948725341318</v>
      </c>
      <c r="I36" s="2">
        <v>11.851164912679824</v>
      </c>
      <c r="J36" s="2">
        <v>30.991930743755638</v>
      </c>
      <c r="K36" s="2">
        <v>175.76836809301301</v>
      </c>
      <c r="L36" s="2">
        <v>77.468242689548816</v>
      </c>
      <c r="M36" s="2">
        <v>253.2366107825618</v>
      </c>
    </row>
    <row r="37" spans="1:13" x14ac:dyDescent="0.35">
      <c r="A37" s="28">
        <v>9.8000000000000007</v>
      </c>
      <c r="B37" s="28">
        <v>98.3</v>
      </c>
      <c r="C37" s="2">
        <v>61.546994963688554</v>
      </c>
      <c r="D37" s="2">
        <v>86.410924769354537</v>
      </c>
      <c r="E37" s="2">
        <v>95.547699963606846</v>
      </c>
      <c r="F37" s="2">
        <v>0</v>
      </c>
      <c r="G37" s="2">
        <v>16.932657168145496</v>
      </c>
      <c r="H37" s="2">
        <v>12.336524521101479</v>
      </c>
      <c r="I37" s="2">
        <v>12.756962446505387</v>
      </c>
      <c r="J37" s="2">
        <v>28.44645601622052</v>
      </c>
      <c r="K37" s="2">
        <v>243.50561969664994</v>
      </c>
      <c r="L37" s="2">
        <v>70.472600151972884</v>
      </c>
      <c r="M37" s="2">
        <v>313.97821984862281</v>
      </c>
    </row>
    <row r="38" spans="1:13" x14ac:dyDescent="0.35">
      <c r="A38" s="28">
        <v>10.1</v>
      </c>
      <c r="B38" s="28">
        <v>100.2</v>
      </c>
      <c r="C38" s="2">
        <v>49.75612767363527</v>
      </c>
      <c r="D38" s="2">
        <v>85.375442637669281</v>
      </c>
      <c r="E38" s="2">
        <v>93.777880234587798</v>
      </c>
      <c r="F38" s="2">
        <v>0</v>
      </c>
      <c r="G38" s="2">
        <v>26.640845041827461</v>
      </c>
      <c r="H38" s="2">
        <v>17.466280126326925</v>
      </c>
      <c r="I38" s="2">
        <v>18.038456779121109</v>
      </c>
      <c r="J38" s="2">
        <v>45.744132162729557</v>
      </c>
      <c r="K38" s="2">
        <v>228.90945054589235</v>
      </c>
      <c r="L38" s="2">
        <v>107.88971411000504</v>
      </c>
      <c r="M38" s="2">
        <v>336.79916465589741</v>
      </c>
    </row>
    <row r="39" spans="1:13" x14ac:dyDescent="0.35">
      <c r="A39" s="28">
        <v>10.4</v>
      </c>
      <c r="B39" s="28">
        <v>103.5</v>
      </c>
      <c r="C39" s="2">
        <v>39.997260302929043</v>
      </c>
      <c r="D39" s="2">
        <v>59.284554062358808</v>
      </c>
      <c r="E39" s="2">
        <v>61.146485796938684</v>
      </c>
      <c r="F39" s="2">
        <v>0</v>
      </c>
      <c r="G39" s="2">
        <v>19.831722456122503</v>
      </c>
      <c r="H39" s="2">
        <v>13.839310584332644</v>
      </c>
      <c r="I39" s="2">
        <v>12.380052374631456</v>
      </c>
      <c r="J39" s="2">
        <v>31.528635517822032</v>
      </c>
      <c r="K39" s="2">
        <v>160.42830016222655</v>
      </c>
      <c r="L39" s="2">
        <v>77.579720932908629</v>
      </c>
      <c r="M39" s="2">
        <v>238.00802109513518</v>
      </c>
    </row>
    <row r="40" spans="1:13" x14ac:dyDescent="0.35">
      <c r="A40" s="28">
        <v>10.7</v>
      </c>
      <c r="B40" s="28">
        <v>106.7</v>
      </c>
      <c r="C40" s="2">
        <v>48.681147278129856</v>
      </c>
      <c r="D40" s="2">
        <v>84.425362287007559</v>
      </c>
      <c r="E40" s="2">
        <v>82.051539756638604</v>
      </c>
      <c r="F40" s="2">
        <v>0</v>
      </c>
      <c r="G40" s="2">
        <v>22.638294005111497</v>
      </c>
      <c r="H40" s="2">
        <v>16.213136484555349</v>
      </c>
      <c r="I40" s="2">
        <v>17.41602856334481</v>
      </c>
      <c r="J40" s="2">
        <v>30.465206710752405</v>
      </c>
      <c r="K40" s="2">
        <v>215.15804932177599</v>
      </c>
      <c r="L40" s="2">
        <v>86.732665763764061</v>
      </c>
      <c r="M40" s="2">
        <v>301.89071508554008</v>
      </c>
    </row>
    <row r="41" spans="1:13" x14ac:dyDescent="0.35">
      <c r="A41" s="28">
        <v>11.2</v>
      </c>
      <c r="B41" s="28">
        <v>111.95</v>
      </c>
      <c r="C41" s="2">
        <v>18.590786120436615</v>
      </c>
      <c r="D41" s="2">
        <v>27.214087075241313</v>
      </c>
      <c r="E41" s="2">
        <v>34.379472039353665</v>
      </c>
      <c r="F41" s="2">
        <v>0</v>
      </c>
      <c r="G41" s="2">
        <v>13.9275584896462</v>
      </c>
      <c r="H41" s="2">
        <v>6.3312239123706284</v>
      </c>
      <c r="I41" s="2">
        <v>10.493936734106358</v>
      </c>
      <c r="J41" s="2">
        <v>27.460087206540074</v>
      </c>
      <c r="K41" s="2">
        <v>80.1843452350316</v>
      </c>
      <c r="L41" s="2">
        <v>58.212806342663256</v>
      </c>
      <c r="M41" s="2">
        <v>138.39715157769487</v>
      </c>
    </row>
    <row r="42" spans="1:13" x14ac:dyDescent="0.35">
      <c r="A42" s="28">
        <v>12.3</v>
      </c>
      <c r="B42" s="28">
        <v>121.7</v>
      </c>
      <c r="C42" s="2">
        <v>36.630342803663915</v>
      </c>
      <c r="D42" s="2">
        <v>60.551985845059392</v>
      </c>
      <c r="E42" s="2">
        <v>70.934902989299417</v>
      </c>
      <c r="F42" s="2">
        <v>0</v>
      </c>
      <c r="G42" s="2">
        <v>30.705932371104225</v>
      </c>
      <c r="H42" s="2">
        <v>11.343132922449565</v>
      </c>
      <c r="I42" s="2">
        <v>12.208384983930173</v>
      </c>
      <c r="J42" s="2">
        <v>39.324406490456646</v>
      </c>
      <c r="K42" s="2">
        <v>168.11723163802273</v>
      </c>
      <c r="L42" s="2">
        <v>93.581856767940607</v>
      </c>
      <c r="M42" s="2">
        <v>261.69908840596332</v>
      </c>
    </row>
    <row r="43" spans="1:13" x14ac:dyDescent="0.35">
      <c r="A43" s="28">
        <v>12.4</v>
      </c>
      <c r="B43" s="28">
        <v>123.1</v>
      </c>
      <c r="C43" s="2">
        <v>41.300036562605193</v>
      </c>
      <c r="D43" s="2">
        <v>76.874297935905616</v>
      </c>
      <c r="E43" s="2">
        <v>75.286728808472972</v>
      </c>
      <c r="F43" s="2">
        <v>0</v>
      </c>
      <c r="G43" s="2">
        <v>21.419049808011309</v>
      </c>
      <c r="H43" s="2">
        <v>16.344366605739488</v>
      </c>
      <c r="I43" s="2">
        <v>14.085108134212499</v>
      </c>
      <c r="J43" s="2">
        <v>31.3569878551559</v>
      </c>
      <c r="K43" s="2">
        <v>193.46106330698376</v>
      </c>
      <c r="L43" s="2">
        <v>83.205512403119201</v>
      </c>
      <c r="M43" s="2">
        <v>276.66657571010296</v>
      </c>
    </row>
    <row r="44" spans="1:13" x14ac:dyDescent="0.35">
      <c r="A44" s="28">
        <v>12.6</v>
      </c>
      <c r="B44" s="28">
        <v>124.5</v>
      </c>
      <c r="C44" s="2">
        <v>30.441459156896411</v>
      </c>
      <c r="D44" s="2">
        <v>51.76336354891756</v>
      </c>
      <c r="E44" s="2">
        <v>60.632876335133602</v>
      </c>
      <c r="F44" s="2">
        <v>0</v>
      </c>
      <c r="G44" s="2">
        <v>16.763089569570123</v>
      </c>
      <c r="H44" s="2">
        <v>13.677830700805833</v>
      </c>
      <c r="I44" s="2">
        <v>8.174879314539016</v>
      </c>
      <c r="J44" s="2">
        <v>19.881235080545462</v>
      </c>
      <c r="K44" s="2">
        <v>142.83769904094757</v>
      </c>
      <c r="L44" s="2">
        <v>58.497034665460433</v>
      </c>
      <c r="M44" s="2">
        <v>201.334733706408</v>
      </c>
    </row>
    <row r="45" spans="1:13" x14ac:dyDescent="0.35">
      <c r="A45" s="28">
        <v>12.7</v>
      </c>
      <c r="B45" s="28">
        <v>125.8</v>
      </c>
      <c r="C45" s="2">
        <v>15.663654501952005</v>
      </c>
      <c r="D45" s="2">
        <v>41.552652985904587</v>
      </c>
      <c r="E45" s="2">
        <v>46.171504243620497</v>
      </c>
      <c r="F45" s="2">
        <v>0</v>
      </c>
      <c r="G45" s="2">
        <v>10.033474462136658</v>
      </c>
      <c r="H45" s="2">
        <v>5.486856597135354</v>
      </c>
      <c r="I45" s="2">
        <v>5.8907539067867338</v>
      </c>
      <c r="J45" s="2">
        <v>21.355836871227609</v>
      </c>
      <c r="K45" s="2">
        <v>103.38781173147709</v>
      </c>
      <c r="L45" s="2">
        <v>42.766921837286354</v>
      </c>
      <c r="M45" s="2">
        <v>146.15473356876345</v>
      </c>
    </row>
    <row r="46" spans="1:13" x14ac:dyDescent="0.35">
      <c r="A46" s="28">
        <v>12.8</v>
      </c>
      <c r="B46" s="28">
        <v>127</v>
      </c>
      <c r="C46" s="2">
        <v>23.522414268025361</v>
      </c>
      <c r="D46" s="2">
        <v>46.224509478748992</v>
      </c>
      <c r="E46" s="2">
        <v>47.389615923857114</v>
      </c>
      <c r="F46" s="2">
        <v>0</v>
      </c>
      <c r="G46" s="2">
        <v>13.147777080158871</v>
      </c>
      <c r="H46" s="2">
        <v>3.4581125001732933</v>
      </c>
      <c r="I46" s="2">
        <v>5.2819975469359406</v>
      </c>
      <c r="J46" s="2">
        <v>13.258933398186631</v>
      </c>
      <c r="K46" s="2">
        <v>117.13653967063146</v>
      </c>
      <c r="L46" s="2">
        <v>35.146820525454736</v>
      </c>
      <c r="M46" s="2">
        <v>152.28336019608619</v>
      </c>
    </row>
    <row r="47" spans="1:13" x14ac:dyDescent="0.35">
      <c r="A47" s="28">
        <v>12.9</v>
      </c>
      <c r="B47" s="28">
        <v>128.21</v>
      </c>
      <c r="C47" s="2">
        <v>37.744328955675257</v>
      </c>
      <c r="D47" s="2">
        <v>65.877238103567649</v>
      </c>
      <c r="E47" s="2">
        <v>67.083666096578384</v>
      </c>
      <c r="F47" s="2">
        <v>0</v>
      </c>
      <c r="G47" s="2">
        <v>27.062547236096496</v>
      </c>
      <c r="H47" s="2">
        <v>14.291917502249568</v>
      </c>
      <c r="I47" s="2">
        <v>17.873274044542981</v>
      </c>
      <c r="J47" s="2">
        <v>32.661129059733192</v>
      </c>
      <c r="K47" s="2">
        <v>170.7052331558213</v>
      </c>
      <c r="L47" s="2">
        <v>91.888867842622233</v>
      </c>
      <c r="M47" s="2">
        <v>262.59410099844354</v>
      </c>
    </row>
    <row r="48" spans="1:13" x14ac:dyDescent="0.35">
      <c r="A48" s="28">
        <v>13</v>
      </c>
      <c r="B48" s="28">
        <v>129.30000000000001</v>
      </c>
      <c r="C48" s="2">
        <v>33.812783324230082</v>
      </c>
      <c r="D48" s="2">
        <v>59.824947475567143</v>
      </c>
      <c r="E48" s="2">
        <v>60.623664735544743</v>
      </c>
      <c r="F48" s="2">
        <v>0</v>
      </c>
      <c r="G48" s="2">
        <v>14.760596995790106</v>
      </c>
      <c r="H48" s="2">
        <v>6.8402186466203103</v>
      </c>
      <c r="I48" s="2">
        <v>5.5775829328035211</v>
      </c>
      <c r="J48" s="2">
        <v>18.634973553665827</v>
      </c>
      <c r="K48" s="2">
        <v>154.26139553534196</v>
      </c>
      <c r="L48" s="2">
        <v>45.813372128879763</v>
      </c>
      <c r="M48" s="2">
        <v>200.07476766422172</v>
      </c>
    </row>
    <row r="49" spans="1:13" x14ac:dyDescent="0.35">
      <c r="A49" s="28">
        <v>13.2</v>
      </c>
      <c r="B49" s="28">
        <v>131.94999999999999</v>
      </c>
      <c r="C49" s="2">
        <v>48.275644635267028</v>
      </c>
      <c r="D49" s="2">
        <v>76.910818159443934</v>
      </c>
      <c r="E49" s="2">
        <v>92.568467934799642</v>
      </c>
      <c r="F49" s="2">
        <v>0</v>
      </c>
      <c r="G49" s="2">
        <v>21.201446701860146</v>
      </c>
      <c r="H49" s="2">
        <v>9.0353750131208947</v>
      </c>
      <c r="I49" s="2">
        <v>15.345397419849979</v>
      </c>
      <c r="J49" s="2">
        <v>14.955034158649319</v>
      </c>
      <c r="K49" s="2">
        <v>217.75493072951059</v>
      </c>
      <c r="L49" s="2">
        <v>60.53725329348034</v>
      </c>
      <c r="M49" s="2">
        <v>278.29218402299091</v>
      </c>
    </row>
    <row r="50" spans="1:13" x14ac:dyDescent="0.35">
      <c r="A50" s="28">
        <v>13.4</v>
      </c>
      <c r="B50" s="28">
        <v>134.5</v>
      </c>
      <c r="C50" s="2">
        <v>59.62403329207919</v>
      </c>
      <c r="D50" s="2">
        <v>114.71916952593449</v>
      </c>
      <c r="E50" s="2">
        <v>103.69649595589495</v>
      </c>
      <c r="F50" s="2">
        <v>0</v>
      </c>
      <c r="G50" s="2">
        <v>22.302405130566807</v>
      </c>
      <c r="H50" s="2">
        <v>8.5314834963712833</v>
      </c>
      <c r="I50" s="2">
        <v>14.321885377603788</v>
      </c>
      <c r="J50" s="2">
        <v>29.56769876647871</v>
      </c>
      <c r="K50" s="2">
        <v>278.03969877390864</v>
      </c>
      <c r="L50" s="2">
        <v>74.723472771020596</v>
      </c>
      <c r="M50" s="2">
        <v>352.76317154492921</v>
      </c>
    </row>
    <row r="51" spans="1:13" x14ac:dyDescent="0.35">
      <c r="A51" s="28">
        <v>13.6</v>
      </c>
      <c r="B51" s="28">
        <v>136.22999999999999</v>
      </c>
      <c r="C51" s="2">
        <v>47.253715512487737</v>
      </c>
      <c r="D51" s="2">
        <v>86.433128547080415</v>
      </c>
      <c r="E51" s="2">
        <v>80.391885922393811</v>
      </c>
      <c r="F51" s="2">
        <v>0</v>
      </c>
      <c r="G51" s="2">
        <v>16.600593767431441</v>
      </c>
      <c r="H51" s="2">
        <v>11.096712352451199</v>
      </c>
      <c r="I51" s="2">
        <v>13.730863523678293</v>
      </c>
      <c r="J51" s="2">
        <v>27.48988199817634</v>
      </c>
      <c r="K51" s="2">
        <v>214.07872998196197</v>
      </c>
      <c r="L51" s="2">
        <v>68.918051641737279</v>
      </c>
      <c r="M51" s="2">
        <v>282.99678162369923</v>
      </c>
    </row>
    <row r="52" spans="1:13" x14ac:dyDescent="0.35">
      <c r="A52" s="28">
        <v>14.1</v>
      </c>
      <c r="B52" s="28">
        <v>141.24</v>
      </c>
      <c r="C52" s="2">
        <v>17.860603662226154</v>
      </c>
      <c r="D52" s="2">
        <v>30.258038748837748</v>
      </c>
      <c r="E52" s="2">
        <v>39.100417818279752</v>
      </c>
      <c r="F52" s="2">
        <v>0</v>
      </c>
      <c r="G52" s="2">
        <v>8.4027523218738018</v>
      </c>
      <c r="H52" s="2">
        <v>5.4936501557319222</v>
      </c>
      <c r="I52" s="2">
        <v>6.111959399057378</v>
      </c>
      <c r="J52" s="2">
        <v>14.596527173211676</v>
      </c>
      <c r="K52" s="2">
        <v>87.219060229343654</v>
      </c>
      <c r="L52" s="2">
        <v>34.604889049874778</v>
      </c>
      <c r="M52" s="2">
        <v>121.82394927921845</v>
      </c>
    </row>
    <row r="53" spans="1:13" x14ac:dyDescent="0.35">
      <c r="A53" s="28">
        <v>15.1</v>
      </c>
      <c r="B53" s="28">
        <v>150.5</v>
      </c>
      <c r="C53" s="2">
        <v>17.743514216852443</v>
      </c>
      <c r="D53" s="2">
        <v>33.88945006665115</v>
      </c>
      <c r="E53" s="2">
        <v>42.787303418598576</v>
      </c>
      <c r="F53" s="2">
        <v>0</v>
      </c>
      <c r="G53" s="2">
        <v>6.4785489185725575</v>
      </c>
      <c r="H53" s="2">
        <v>8.1022488118665787</v>
      </c>
      <c r="I53" s="2">
        <v>6.3299382646999298</v>
      </c>
      <c r="J53" s="2">
        <v>15.182647587843022</v>
      </c>
      <c r="K53" s="2">
        <v>94.420267702102166</v>
      </c>
      <c r="L53" s="2">
        <v>36.093383582982085</v>
      </c>
      <c r="M53" s="2">
        <v>130.51365128508425</v>
      </c>
    </row>
    <row r="54" spans="1:13" x14ac:dyDescent="0.35">
      <c r="A54" s="28">
        <v>15.7</v>
      </c>
      <c r="B54" s="28">
        <v>156.32</v>
      </c>
      <c r="C54" s="2">
        <v>27.304897553826969</v>
      </c>
      <c r="D54" s="2">
        <v>47.616232288906879</v>
      </c>
      <c r="E54" s="2">
        <v>46.719313385351001</v>
      </c>
      <c r="F54" s="2">
        <v>0</v>
      </c>
      <c r="G54" s="2">
        <v>6.6740754952449022</v>
      </c>
      <c r="H54" s="2">
        <v>6.9113738685157262</v>
      </c>
      <c r="I54" s="2">
        <v>7.4632448109574208</v>
      </c>
      <c r="J54" s="2">
        <v>10.197636625074844</v>
      </c>
      <c r="K54" s="2">
        <v>121.64044322808485</v>
      </c>
      <c r="L54" s="2">
        <v>31.246330799792894</v>
      </c>
      <c r="M54" s="2">
        <v>152.88677402787775</v>
      </c>
    </row>
    <row r="56" spans="1:13" x14ac:dyDescent="0.35">
      <c r="C56" s="2"/>
      <c r="D56" s="2"/>
      <c r="E56" s="2"/>
      <c r="F56" s="2"/>
      <c r="G56" s="2"/>
      <c r="H56" s="2"/>
      <c r="I56" s="2"/>
      <c r="J56" s="2"/>
    </row>
    <row r="57" spans="1:13" x14ac:dyDescent="0.35">
      <c r="C57" s="2"/>
      <c r="D57" s="2"/>
      <c r="E57" s="2"/>
      <c r="F57" s="2"/>
      <c r="G57" s="2"/>
      <c r="H57" s="2"/>
      <c r="I57" s="2"/>
      <c r="J57" s="2"/>
    </row>
  </sheetData>
  <mergeCells count="1">
    <mergeCell ref="C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41B6-3054-4261-8820-672BAE6352E2}">
  <dimension ref="A1:L74"/>
  <sheetViews>
    <sheetView workbookViewId="0">
      <pane xSplit="2" ySplit="2" topLeftCell="C66" activePane="bottomRight" state="frozen"/>
      <selection pane="topRight" activeCell="C1" sqref="C1"/>
      <selection pane="bottomLeft" activeCell="A3" sqref="A3"/>
      <selection pane="bottomRight" activeCell="K77" sqref="J77:K77"/>
    </sheetView>
  </sheetViews>
  <sheetFormatPr defaultRowHeight="14.5" x14ac:dyDescent="0.35"/>
  <cols>
    <col min="2" max="2" width="11.81640625" bestFit="1" customWidth="1"/>
    <col min="10" max="10" width="6.36328125" bestFit="1" customWidth="1"/>
    <col min="11" max="11" width="12.7265625" bestFit="1" customWidth="1"/>
    <col min="12" max="12" width="10.90625" bestFit="1" customWidth="1"/>
  </cols>
  <sheetData>
    <row r="1" spans="1:12" x14ac:dyDescent="0.35">
      <c r="A1" t="s">
        <v>13</v>
      </c>
      <c r="B1" t="s">
        <v>11</v>
      </c>
      <c r="C1" s="39" t="s">
        <v>63</v>
      </c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35">
      <c r="A2" t="s">
        <v>12</v>
      </c>
      <c r="B2" t="s">
        <v>10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9</v>
      </c>
      <c r="L2" t="s">
        <v>8</v>
      </c>
    </row>
    <row r="3" spans="1:12" x14ac:dyDescent="0.35">
      <c r="A3" s="3">
        <v>0.25</v>
      </c>
      <c r="B3" s="2">
        <v>7</v>
      </c>
      <c r="C3" s="2">
        <v>4781.2622209017718</v>
      </c>
      <c r="D3" s="2">
        <v>4550.4560701422706</v>
      </c>
      <c r="E3" s="2">
        <v>6155.4374184111011</v>
      </c>
      <c r="F3" s="2">
        <v>0</v>
      </c>
      <c r="G3" s="2">
        <v>5476.3166350593301</v>
      </c>
      <c r="H3" s="2">
        <v>3538.9246834643513</v>
      </c>
      <c r="I3" s="2">
        <v>4072.0447010738835</v>
      </c>
      <c r="J3" s="2">
        <v>9727.0745970863954</v>
      </c>
      <c r="K3" s="2">
        <v>15487.155709455143</v>
      </c>
      <c r="L3" s="2">
        <v>22814.36061668396</v>
      </c>
    </row>
    <row r="4" spans="1:12" x14ac:dyDescent="0.35">
      <c r="A4" s="3">
        <v>0.55000000000000004</v>
      </c>
      <c r="B4" s="2">
        <v>8.3000000000000007</v>
      </c>
      <c r="C4" s="2">
        <v>2455.2852258093731</v>
      </c>
      <c r="D4" s="2">
        <v>2770.2100221019732</v>
      </c>
      <c r="E4" s="2">
        <v>2905.9989158228241</v>
      </c>
      <c r="F4" s="2">
        <v>0</v>
      </c>
      <c r="G4" s="2">
        <v>1540.5951416435396</v>
      </c>
      <c r="H4" s="2">
        <v>668.04125970306086</v>
      </c>
      <c r="I4" s="2">
        <v>1489.8354173201551</v>
      </c>
      <c r="J4" s="2">
        <v>3806.2871438758111</v>
      </c>
      <c r="K4" s="2">
        <v>8131.4941637341708</v>
      </c>
      <c r="L4" s="2">
        <v>7504.7589625425662</v>
      </c>
    </row>
    <row r="5" spans="1:12" x14ac:dyDescent="0.35">
      <c r="A5" s="3">
        <v>0.85</v>
      </c>
      <c r="B5" s="2">
        <v>9.33</v>
      </c>
      <c r="C5" s="2">
        <v>2485.5486296751233</v>
      </c>
      <c r="D5" s="2">
        <v>2736.4612616722011</v>
      </c>
      <c r="E5" s="2">
        <v>4115.8431953440158</v>
      </c>
      <c r="F5" s="2">
        <v>0</v>
      </c>
      <c r="G5" s="2">
        <v>2268.5248826194634</v>
      </c>
      <c r="H5" s="2">
        <v>1285.4402887253252</v>
      </c>
      <c r="I5" s="2">
        <v>1991.9028703979059</v>
      </c>
      <c r="J5" s="2">
        <v>4817.0800972390725</v>
      </c>
      <c r="K5" s="2">
        <v>9337.8530866913406</v>
      </c>
      <c r="L5" s="2">
        <v>10362.948138981767</v>
      </c>
    </row>
    <row r="6" spans="1:12" x14ac:dyDescent="0.35">
      <c r="A6" s="3">
        <v>0.95</v>
      </c>
      <c r="B6" s="2">
        <v>9.6</v>
      </c>
      <c r="C6" s="2">
        <v>4058.4261078182494</v>
      </c>
      <c r="D6" s="2">
        <v>3881.7208938676408</v>
      </c>
      <c r="E6" s="2">
        <v>5944.3988660757332</v>
      </c>
      <c r="F6" s="2">
        <v>0</v>
      </c>
      <c r="G6" s="2">
        <v>2600.9910336580629</v>
      </c>
      <c r="H6" s="2">
        <v>1603.1821470764355</v>
      </c>
      <c r="I6" s="2">
        <v>2711.1701335779385</v>
      </c>
      <c r="J6" s="2">
        <v>6081.8863324285148</v>
      </c>
      <c r="K6" s="2">
        <v>13884.545867761623</v>
      </c>
      <c r="L6" s="2">
        <v>12997.229646740951</v>
      </c>
    </row>
    <row r="7" spans="1:12" x14ac:dyDescent="0.35">
      <c r="A7" s="3">
        <v>1</v>
      </c>
      <c r="B7" s="2">
        <v>9.8000000000000007</v>
      </c>
      <c r="C7" s="2">
        <v>4398.5403207425261</v>
      </c>
      <c r="D7" s="2">
        <v>4253.6720459194803</v>
      </c>
      <c r="E7" s="2">
        <v>6182.8794055958087</v>
      </c>
      <c r="F7" s="2">
        <v>0</v>
      </c>
      <c r="G7" s="2">
        <v>2302.7714188561499</v>
      </c>
      <c r="H7" s="2">
        <v>1324.1162269644701</v>
      </c>
      <c r="I7" s="2">
        <v>1861.5332044934635</v>
      </c>
      <c r="J7" s="2">
        <v>4569.0864304315674</v>
      </c>
      <c r="K7" s="2">
        <v>14835.091772257816</v>
      </c>
      <c r="L7" s="2">
        <v>10057.507280745651</v>
      </c>
    </row>
    <row r="8" spans="1:12" x14ac:dyDescent="0.35">
      <c r="A8" s="3">
        <v>1.65</v>
      </c>
      <c r="B8" s="2">
        <v>16.850000000000001</v>
      </c>
      <c r="C8" s="2">
        <v>2773.0851416561891</v>
      </c>
      <c r="D8" s="2">
        <v>3069.7151493800438</v>
      </c>
      <c r="E8" s="2">
        <v>4924.1725667122901</v>
      </c>
      <c r="F8" s="2">
        <v>0</v>
      </c>
      <c r="G8" s="2">
        <v>1374.9362514673182</v>
      </c>
      <c r="H8" s="2">
        <v>820.9376224255509</v>
      </c>
      <c r="I8" s="2">
        <v>1241.6082853972923</v>
      </c>
      <c r="J8" s="2">
        <v>3104.4612412850415</v>
      </c>
      <c r="K8" s="2">
        <v>10766.972857748522</v>
      </c>
      <c r="L8" s="2">
        <v>6541.9434005752028</v>
      </c>
    </row>
    <row r="9" spans="1:12" x14ac:dyDescent="0.35">
      <c r="A9" s="3">
        <v>2.15</v>
      </c>
      <c r="B9" s="2">
        <v>20.66</v>
      </c>
      <c r="C9" s="2">
        <v>2504.3613354963459</v>
      </c>
      <c r="D9" s="2">
        <v>2230.7527164288972</v>
      </c>
      <c r="E9" s="2">
        <v>2771.7037169892478</v>
      </c>
      <c r="F9" s="2">
        <v>0</v>
      </c>
      <c r="G9" s="2">
        <v>1063.3629775211516</v>
      </c>
      <c r="H9" s="2">
        <v>435.70856435503305</v>
      </c>
      <c r="I9" s="2">
        <v>1062.2354862213574</v>
      </c>
      <c r="J9" s="2">
        <v>1616.0410966662678</v>
      </c>
      <c r="K9" s="2">
        <v>7506.8177689144904</v>
      </c>
      <c r="L9" s="2">
        <v>4177.3481247638101</v>
      </c>
    </row>
    <row r="10" spans="1:12" x14ac:dyDescent="0.35">
      <c r="A10" s="3">
        <v>2.25</v>
      </c>
      <c r="B10" s="2">
        <v>21</v>
      </c>
      <c r="C10" s="2">
        <v>9798.0227583180549</v>
      </c>
      <c r="D10" s="2">
        <v>10444.758081703267</v>
      </c>
      <c r="E10" s="2">
        <v>12291.266464525139</v>
      </c>
      <c r="F10" s="2">
        <v>0</v>
      </c>
      <c r="G10" s="2">
        <v>3074.2292363083698</v>
      </c>
      <c r="H10" s="2">
        <v>1595.4473412861412</v>
      </c>
      <c r="I10" s="2">
        <v>2651.3752738083681</v>
      </c>
      <c r="J10" s="2">
        <v>5910.7049990633886</v>
      </c>
      <c r="K10" s="2">
        <v>32534.047304546461</v>
      </c>
      <c r="L10" s="2">
        <v>13231.756850466267</v>
      </c>
    </row>
    <row r="11" spans="1:12" x14ac:dyDescent="0.35">
      <c r="A11" s="3">
        <v>2.35</v>
      </c>
      <c r="B11" s="2">
        <v>21.76</v>
      </c>
      <c r="C11" s="2">
        <v>3440.2936715447931</v>
      </c>
      <c r="D11" s="2">
        <v>3643.3243431977121</v>
      </c>
      <c r="E11" s="2">
        <v>5157.3739173598888</v>
      </c>
      <c r="F11" s="2">
        <v>0</v>
      </c>
      <c r="G11" s="2">
        <v>1874.9977422660402</v>
      </c>
      <c r="H11" s="2">
        <v>953.93522027963991</v>
      </c>
      <c r="I11" s="2">
        <v>1271.3352801381945</v>
      </c>
      <c r="J11" s="2">
        <v>3198.0161288489285</v>
      </c>
      <c r="K11" s="2">
        <v>12240.991932102395</v>
      </c>
      <c r="L11" s="2">
        <v>7298.2843715328036</v>
      </c>
    </row>
    <row r="12" spans="1:12" x14ac:dyDescent="0.35">
      <c r="A12" s="3">
        <v>2.75</v>
      </c>
      <c r="B12" s="2">
        <v>25.4</v>
      </c>
      <c r="C12" s="2">
        <v>4756.9037836089565</v>
      </c>
      <c r="D12" s="2">
        <v>5270.6743570023409</v>
      </c>
      <c r="E12" s="2">
        <v>6116.9061988993226</v>
      </c>
      <c r="F12" s="2">
        <v>0</v>
      </c>
      <c r="G12" s="2">
        <v>1963.8266233312909</v>
      </c>
      <c r="H12" s="2">
        <v>1035.0672520930202</v>
      </c>
      <c r="I12" s="2">
        <v>1262.8049869703757</v>
      </c>
      <c r="J12" s="2">
        <v>3221.6067743850822</v>
      </c>
      <c r="K12" s="2">
        <v>16144.484339510622</v>
      </c>
      <c r="L12" s="2">
        <v>7483.305636779769</v>
      </c>
    </row>
    <row r="13" spans="1:12" x14ac:dyDescent="0.35">
      <c r="A13" s="3">
        <v>3.15</v>
      </c>
      <c r="B13" s="2">
        <v>29.4</v>
      </c>
      <c r="C13" s="2">
        <v>1706.7279485239501</v>
      </c>
      <c r="D13" s="2">
        <v>2007.6174965851312</v>
      </c>
      <c r="E13" s="2">
        <v>3120.2897112036035</v>
      </c>
      <c r="F13" s="2">
        <v>0</v>
      </c>
      <c r="G13" s="2">
        <v>1015.9954297868875</v>
      </c>
      <c r="H13" s="2">
        <v>701.36753328794941</v>
      </c>
      <c r="I13" s="2">
        <v>997.67945319114028</v>
      </c>
      <c r="J13" s="2">
        <v>1794.5499417552207</v>
      </c>
      <c r="K13" s="2">
        <v>6834.6351563126846</v>
      </c>
      <c r="L13" s="2">
        <v>4509.5923580211984</v>
      </c>
    </row>
    <row r="14" spans="1:12" x14ac:dyDescent="0.35">
      <c r="A14" s="3">
        <v>3.35</v>
      </c>
      <c r="B14" s="2">
        <v>32.1</v>
      </c>
      <c r="C14" s="2">
        <v>2275.0490590744585</v>
      </c>
      <c r="D14" s="2">
        <v>2961.8104716898893</v>
      </c>
      <c r="E14" s="2">
        <v>3371.5593152302599</v>
      </c>
      <c r="F14" s="2">
        <v>0</v>
      </c>
      <c r="G14" s="2">
        <v>1102.9612476676868</v>
      </c>
      <c r="H14" s="2">
        <v>604.82461574612432</v>
      </c>
      <c r="I14" s="2">
        <v>1210.8520321884826</v>
      </c>
      <c r="J14" s="2">
        <v>2103.1602141917097</v>
      </c>
      <c r="K14" s="2">
        <v>8608.418845994609</v>
      </c>
      <c r="L14" s="2">
        <v>5021.7981097940028</v>
      </c>
    </row>
    <row r="15" spans="1:12" x14ac:dyDescent="0.35">
      <c r="A15" s="3">
        <v>3.45</v>
      </c>
      <c r="B15" s="2">
        <v>33</v>
      </c>
      <c r="C15" s="2">
        <v>3009.6531567191196</v>
      </c>
      <c r="D15" s="2">
        <v>3285.0998468874018</v>
      </c>
      <c r="E15" s="2">
        <v>4972.3592109348801</v>
      </c>
      <c r="F15" s="2">
        <v>0</v>
      </c>
      <c r="G15" s="2">
        <v>1163.4727156101937</v>
      </c>
      <c r="H15" s="2">
        <v>693.90651838859549</v>
      </c>
      <c r="I15" s="2">
        <v>866.72882454085857</v>
      </c>
      <c r="J15" s="2">
        <v>1546.0459835991464</v>
      </c>
      <c r="K15" s="2">
        <v>11267.112214541401</v>
      </c>
      <c r="L15" s="2">
        <v>4270.1540421387945</v>
      </c>
    </row>
    <row r="16" spans="1:12" x14ac:dyDescent="0.35">
      <c r="A16" s="3">
        <v>3.55</v>
      </c>
      <c r="B16" s="2">
        <v>33.549999999999997</v>
      </c>
      <c r="C16" s="2">
        <v>3362.5013731333252</v>
      </c>
      <c r="D16" s="2">
        <v>3521.0296959156835</v>
      </c>
      <c r="E16" s="2">
        <v>4687.0906272506836</v>
      </c>
      <c r="F16" s="2">
        <v>0</v>
      </c>
      <c r="G16" s="2">
        <v>1394.7228979197546</v>
      </c>
      <c r="H16" s="2">
        <v>756.10445302750782</v>
      </c>
      <c r="I16" s="2">
        <v>947.90878982824222</v>
      </c>
      <c r="J16" s="2">
        <v>1843.5810318485492</v>
      </c>
      <c r="K16" s="2">
        <v>11570.621696299691</v>
      </c>
      <c r="L16" s="2">
        <v>4942.3171726240544</v>
      </c>
    </row>
    <row r="17" spans="1:12" x14ac:dyDescent="0.35">
      <c r="A17" s="3">
        <v>3.65</v>
      </c>
      <c r="B17" s="2">
        <v>34.840000000000003</v>
      </c>
      <c r="C17" s="2">
        <v>5560.995890633475</v>
      </c>
      <c r="D17" s="2">
        <v>6382.3124720894357</v>
      </c>
      <c r="E17" s="2">
        <v>8347.3636220858571</v>
      </c>
      <c r="F17" s="2">
        <v>0</v>
      </c>
      <c r="G17" s="2">
        <v>2115.8397376009088</v>
      </c>
      <c r="H17" s="2">
        <v>1449.7074445773922</v>
      </c>
      <c r="I17" s="2">
        <v>1474.4406020211422</v>
      </c>
      <c r="J17" s="2">
        <v>3478.9707614105691</v>
      </c>
      <c r="K17" s="2">
        <v>20290.671984808767</v>
      </c>
      <c r="L17" s="2">
        <v>8518.958545610014</v>
      </c>
    </row>
    <row r="18" spans="1:12" x14ac:dyDescent="0.35">
      <c r="A18" s="3">
        <v>4</v>
      </c>
      <c r="B18" s="2">
        <v>38.83</v>
      </c>
      <c r="C18" s="2">
        <v>2075.4320145339757</v>
      </c>
      <c r="D18" s="2">
        <v>2787.8790774658964</v>
      </c>
      <c r="E18" s="2">
        <v>3637.7594522893442</v>
      </c>
      <c r="F18" s="2">
        <v>0</v>
      </c>
      <c r="G18" s="2">
        <v>965.81363852720142</v>
      </c>
      <c r="H18" s="2">
        <v>363.79949614846117</v>
      </c>
      <c r="I18" s="2">
        <v>384.82259840822593</v>
      </c>
      <c r="J18" s="2">
        <v>1266.3543578079436</v>
      </c>
      <c r="K18" s="2">
        <v>8501.0705442892177</v>
      </c>
      <c r="L18" s="2">
        <v>2980.7900908918323</v>
      </c>
    </row>
    <row r="19" spans="1:12" x14ac:dyDescent="0.35">
      <c r="A19" s="3">
        <v>4.25</v>
      </c>
      <c r="B19" s="2">
        <v>41.44</v>
      </c>
      <c r="C19" s="2">
        <v>2160.5273090141677</v>
      </c>
      <c r="D19" s="2">
        <v>4778.8817922470053</v>
      </c>
      <c r="E19" s="2">
        <v>4535.2888925204215</v>
      </c>
      <c r="F19" s="2">
        <v>0</v>
      </c>
      <c r="G19" s="2">
        <v>1330.7419455002916</v>
      </c>
      <c r="H19" s="2">
        <v>936.52465135903685</v>
      </c>
      <c r="I19" s="2">
        <v>1267.4806214567418</v>
      </c>
      <c r="J19" s="2">
        <v>2214.9422426550736</v>
      </c>
      <c r="K19" s="2">
        <v>11474.697993781596</v>
      </c>
      <c r="L19" s="2">
        <v>5749.6894609711435</v>
      </c>
    </row>
    <row r="20" spans="1:12" x14ac:dyDescent="0.35">
      <c r="A20" s="3">
        <v>4.6500000000000004</v>
      </c>
      <c r="B20" s="2">
        <v>44.5</v>
      </c>
      <c r="C20" s="2">
        <v>2444.1015133501724</v>
      </c>
      <c r="D20" s="2">
        <v>3384.5739275137762</v>
      </c>
      <c r="E20" s="2">
        <v>3497.7631184430425</v>
      </c>
      <c r="F20" s="2">
        <v>0</v>
      </c>
      <c r="G20" s="2">
        <v>1043.4611539113996</v>
      </c>
      <c r="H20" s="2">
        <v>443.60846856512364</v>
      </c>
      <c r="I20" s="2">
        <v>696.39603507429877</v>
      </c>
      <c r="J20" s="2">
        <v>1415.2355995295015</v>
      </c>
      <c r="K20" s="2">
        <v>9326.438559306991</v>
      </c>
      <c r="L20" s="2">
        <v>3598.7012570803236</v>
      </c>
    </row>
    <row r="21" spans="1:12" x14ac:dyDescent="0.35">
      <c r="A21" s="3">
        <v>4.75</v>
      </c>
      <c r="B21" s="2">
        <v>46.6</v>
      </c>
      <c r="C21" s="2">
        <v>1729.4503697404868</v>
      </c>
      <c r="D21" s="2">
        <v>2173.9197437945591</v>
      </c>
      <c r="E21" s="2">
        <v>2834.9409718479606</v>
      </c>
      <c r="F21" s="2">
        <v>0</v>
      </c>
      <c r="G21" s="2">
        <v>415.82858800430614</v>
      </c>
      <c r="H21" s="2">
        <v>348.21474264836337</v>
      </c>
      <c r="I21" s="2">
        <v>329.98004258428472</v>
      </c>
      <c r="J21" s="2">
        <v>719.03701102053958</v>
      </c>
      <c r="K21" s="2">
        <v>6738.3110853830058</v>
      </c>
      <c r="L21" s="2">
        <v>1813.0603842574938</v>
      </c>
    </row>
    <row r="22" spans="1:12" x14ac:dyDescent="0.35">
      <c r="A22" s="3">
        <v>4.95</v>
      </c>
      <c r="B22" s="2">
        <v>48</v>
      </c>
      <c r="C22" s="2">
        <v>2036.947571188337</v>
      </c>
      <c r="D22" s="2">
        <v>2513.7200701409392</v>
      </c>
      <c r="E22" s="2">
        <v>3540.5245145319668</v>
      </c>
      <c r="F22" s="2">
        <v>0</v>
      </c>
      <c r="G22" s="2">
        <v>1182.37451530056</v>
      </c>
      <c r="H22" s="2">
        <v>752.06933812956652</v>
      </c>
      <c r="I22" s="2">
        <v>685.48626616657486</v>
      </c>
      <c r="J22" s="2">
        <v>1391.859886660799</v>
      </c>
      <c r="K22" s="2">
        <v>8091.192155861243</v>
      </c>
      <c r="L22" s="2">
        <v>4011.7900062575004</v>
      </c>
    </row>
    <row r="23" spans="1:12" x14ac:dyDescent="0.35">
      <c r="A23" s="3">
        <v>5.05</v>
      </c>
      <c r="B23" s="2">
        <v>48.8</v>
      </c>
      <c r="C23" s="2">
        <v>4018.9398840791355</v>
      </c>
      <c r="D23" s="2">
        <v>4210.8471473391537</v>
      </c>
      <c r="E23" s="2">
        <v>5126.7962560448896</v>
      </c>
      <c r="F23" s="2">
        <v>0</v>
      </c>
      <c r="G23" s="2">
        <v>1723.2964318747454</v>
      </c>
      <c r="H23" s="2">
        <v>1219.4393559828266</v>
      </c>
      <c r="I23" s="2">
        <v>1521.3835644248022</v>
      </c>
      <c r="J23" s="2">
        <v>2727.9307304862728</v>
      </c>
      <c r="K23" s="2">
        <v>13356.583287463178</v>
      </c>
      <c r="L23" s="2">
        <v>7192.0500827686465</v>
      </c>
    </row>
    <row r="24" spans="1:12" x14ac:dyDescent="0.35">
      <c r="A24" s="3">
        <v>5.15</v>
      </c>
      <c r="B24" s="2">
        <v>49.7</v>
      </c>
      <c r="C24" s="2">
        <v>2113.2235966437247</v>
      </c>
      <c r="D24" s="2">
        <v>2659.861335095296</v>
      </c>
      <c r="E24" s="2">
        <v>2644.4451222991011</v>
      </c>
      <c r="F24" s="2">
        <v>0</v>
      </c>
      <c r="G24" s="2">
        <v>864.28901940654362</v>
      </c>
      <c r="H24" s="2">
        <v>637.81213449242796</v>
      </c>
      <c r="I24" s="2">
        <v>681.01869304994204</v>
      </c>
      <c r="J24" s="2">
        <v>1491.4412695846961</v>
      </c>
      <c r="K24" s="2">
        <v>7417.5300540381213</v>
      </c>
      <c r="L24" s="2">
        <v>3674.5611165336095</v>
      </c>
    </row>
    <row r="25" spans="1:12" x14ac:dyDescent="0.35">
      <c r="A25" s="3">
        <v>5.3</v>
      </c>
      <c r="B25" s="2">
        <v>50.8</v>
      </c>
      <c r="C25" s="2">
        <v>3783.8521900725455</v>
      </c>
      <c r="D25" s="2">
        <v>4326.3996961001385</v>
      </c>
      <c r="E25" s="2">
        <v>5481.163425433846</v>
      </c>
      <c r="F25" s="2">
        <v>0</v>
      </c>
      <c r="G25" s="2">
        <v>1526.8171218316368</v>
      </c>
      <c r="H25" s="2">
        <v>938.2593710354098</v>
      </c>
      <c r="I25" s="2">
        <v>1088.1867236461426</v>
      </c>
      <c r="J25" s="2">
        <v>1965.7752575147629</v>
      </c>
      <c r="K25" s="2">
        <v>13591.41531160653</v>
      </c>
      <c r="L25" s="2">
        <v>5519.0384740279515</v>
      </c>
    </row>
    <row r="26" spans="1:12" x14ac:dyDescent="0.35">
      <c r="A26" s="3">
        <v>5.4</v>
      </c>
      <c r="B26" s="2">
        <v>51.7</v>
      </c>
      <c r="C26" s="2">
        <v>2877.9625220291273</v>
      </c>
      <c r="D26" s="2">
        <v>3589.266811385331</v>
      </c>
      <c r="E26" s="2">
        <v>4777.6407921730588</v>
      </c>
      <c r="F26" s="2">
        <v>0</v>
      </c>
      <c r="G26" s="2">
        <v>1222.7916009482831</v>
      </c>
      <c r="H26" s="2">
        <v>775.52788256744088</v>
      </c>
      <c r="I26" s="2">
        <v>791.62761471504427</v>
      </c>
      <c r="J26" s="2">
        <v>1778.1819846463211</v>
      </c>
      <c r="K26" s="2">
        <v>11244.870125587517</v>
      </c>
      <c r="L26" s="2">
        <v>4568.1290828770898</v>
      </c>
    </row>
    <row r="27" spans="1:12" x14ac:dyDescent="0.35">
      <c r="A27" s="3">
        <v>6</v>
      </c>
      <c r="B27" s="2">
        <v>63.1</v>
      </c>
      <c r="C27" s="2">
        <v>1017.6871744522709</v>
      </c>
      <c r="D27" s="2">
        <v>1459.2910107525215</v>
      </c>
      <c r="E27" s="2">
        <v>1878.0582266973463</v>
      </c>
      <c r="F27" s="2">
        <v>0</v>
      </c>
      <c r="G27" s="2">
        <v>464.73122485944634</v>
      </c>
      <c r="H27" s="2">
        <v>292.45049510733554</v>
      </c>
      <c r="I27" s="2">
        <v>383.00245055353832</v>
      </c>
      <c r="J27" s="2">
        <v>765.17921104925097</v>
      </c>
      <c r="K27" s="2">
        <v>4355.0364119021388</v>
      </c>
      <c r="L27" s="2">
        <v>1905.3633815695712</v>
      </c>
    </row>
    <row r="28" spans="1:12" x14ac:dyDescent="0.35">
      <c r="A28" s="3">
        <v>6.45</v>
      </c>
      <c r="B28" s="2">
        <v>68.900000000000006</v>
      </c>
      <c r="C28" s="2">
        <v>2717.6408441814092</v>
      </c>
      <c r="D28" s="2">
        <v>3397.8795677231678</v>
      </c>
      <c r="E28" s="2">
        <v>3458.2318297742677</v>
      </c>
      <c r="F28" s="2">
        <v>0</v>
      </c>
      <c r="G28" s="2">
        <v>856.7406477568012</v>
      </c>
      <c r="H28" s="2">
        <v>517.35225525954218</v>
      </c>
      <c r="I28" s="2">
        <v>761.12453795034435</v>
      </c>
      <c r="J28" s="2">
        <v>1158.7266930566966</v>
      </c>
      <c r="K28" s="2">
        <v>9573.7522416788452</v>
      </c>
      <c r="L28" s="2">
        <v>3293.9441340233843</v>
      </c>
    </row>
    <row r="29" spans="1:12" x14ac:dyDescent="0.35">
      <c r="A29" s="3">
        <v>6.55</v>
      </c>
      <c r="B29" s="2">
        <v>70.7</v>
      </c>
      <c r="C29" s="2">
        <v>1988.009339780974</v>
      </c>
      <c r="D29" s="2">
        <v>2605.6616117597209</v>
      </c>
      <c r="E29" s="2">
        <v>3220.5111944546761</v>
      </c>
      <c r="F29" s="2">
        <v>0</v>
      </c>
      <c r="G29" s="2">
        <v>926.32743676823634</v>
      </c>
      <c r="H29" s="2">
        <v>558.09616463351813</v>
      </c>
      <c r="I29" s="2">
        <v>643.39208596857179</v>
      </c>
      <c r="J29" s="2">
        <v>1188.7521850528638</v>
      </c>
      <c r="K29" s="2">
        <v>7814.1821459953708</v>
      </c>
      <c r="L29" s="2">
        <v>3316.5678724231902</v>
      </c>
    </row>
    <row r="30" spans="1:12" x14ac:dyDescent="0.35">
      <c r="A30" s="3">
        <v>7.35</v>
      </c>
      <c r="B30" s="2">
        <v>75</v>
      </c>
      <c r="C30" s="2">
        <v>2010.5039815391458</v>
      </c>
      <c r="D30" s="2">
        <v>2303.986537746664</v>
      </c>
      <c r="E30" s="2">
        <v>2668.2555606153023</v>
      </c>
      <c r="F30" s="2">
        <v>0</v>
      </c>
      <c r="G30" s="2">
        <v>814.95555095682278</v>
      </c>
      <c r="H30" s="2">
        <v>545.60338323728706</v>
      </c>
      <c r="I30" s="2">
        <v>737.59429716963484</v>
      </c>
      <c r="J30" s="2">
        <v>1399.3192925371784</v>
      </c>
      <c r="K30" s="2">
        <v>6982.7460799011114</v>
      </c>
      <c r="L30" s="2">
        <v>3497.4725239009231</v>
      </c>
    </row>
    <row r="31" spans="1:12" x14ac:dyDescent="0.35">
      <c r="A31" s="3">
        <v>7.85</v>
      </c>
      <c r="B31" s="2">
        <v>81</v>
      </c>
      <c r="C31" s="2">
        <v>2448.3081338956799</v>
      </c>
      <c r="D31" s="2">
        <v>3409.7851183878538</v>
      </c>
      <c r="E31" s="2">
        <v>3679.1805444284983</v>
      </c>
      <c r="F31" s="2">
        <v>0</v>
      </c>
      <c r="G31" s="2">
        <v>832.1437240036048</v>
      </c>
      <c r="H31" s="2">
        <v>604.68668881013457</v>
      </c>
      <c r="I31" s="2">
        <v>706.85138107152693</v>
      </c>
      <c r="J31" s="2">
        <v>1092.2138543904687</v>
      </c>
      <c r="K31" s="2">
        <v>9537.273796712032</v>
      </c>
      <c r="L31" s="2">
        <v>3235.8956482757349</v>
      </c>
    </row>
    <row r="32" spans="1:12" x14ac:dyDescent="0.35">
      <c r="A32" s="3">
        <v>8.0500000000000007</v>
      </c>
      <c r="B32" s="2">
        <v>85.2</v>
      </c>
      <c r="C32" s="2">
        <v>2167.9932735957586</v>
      </c>
      <c r="D32" s="2">
        <v>3240.3820001967447</v>
      </c>
      <c r="E32" s="2">
        <v>3654.695008741126</v>
      </c>
      <c r="F32" s="2">
        <v>0</v>
      </c>
      <c r="G32" s="2">
        <v>653.84808614117276</v>
      </c>
      <c r="H32" s="2">
        <v>303.576503998249</v>
      </c>
      <c r="I32" s="2">
        <v>523.86791676926282</v>
      </c>
      <c r="J32" s="2">
        <v>635.54751997232347</v>
      </c>
      <c r="K32" s="2">
        <v>9063.0702825336302</v>
      </c>
      <c r="L32" s="2">
        <v>2116.8400268810083</v>
      </c>
    </row>
    <row r="33" spans="1:12" x14ac:dyDescent="0.35">
      <c r="A33" s="3">
        <v>8.4</v>
      </c>
      <c r="B33" s="2">
        <v>88.6</v>
      </c>
      <c r="C33" s="2">
        <v>1769.3302769631016</v>
      </c>
      <c r="D33" s="2">
        <v>2625.9850117723681</v>
      </c>
      <c r="E33" s="2">
        <v>3334.4760280711835</v>
      </c>
      <c r="F33" s="2">
        <v>0</v>
      </c>
      <c r="G33" s="2">
        <v>443.2164554709687</v>
      </c>
      <c r="H33" s="2">
        <v>319.51832239265906</v>
      </c>
      <c r="I33" s="2">
        <v>552.81800105448747</v>
      </c>
      <c r="J33" s="2">
        <v>802.55319717332009</v>
      </c>
      <c r="K33" s="2">
        <v>7729.7913168066534</v>
      </c>
      <c r="L33" s="2">
        <v>2118.105976091435</v>
      </c>
    </row>
    <row r="34" spans="1:12" x14ac:dyDescent="0.35">
      <c r="A34" s="3">
        <v>8.75</v>
      </c>
      <c r="B34" s="2">
        <v>91</v>
      </c>
      <c r="C34" s="2">
        <v>1156.166319385954</v>
      </c>
      <c r="D34" s="2">
        <v>1726.8364532893395</v>
      </c>
      <c r="E34" s="2">
        <v>2380.4030402713083</v>
      </c>
      <c r="F34" s="2">
        <v>0</v>
      </c>
      <c r="G34" s="2">
        <v>445.01201146475506</v>
      </c>
      <c r="H34" s="2">
        <v>356.32725939779937</v>
      </c>
      <c r="I34" s="2">
        <v>336.63853204860442</v>
      </c>
      <c r="J34" s="2">
        <v>740.31752310055413</v>
      </c>
      <c r="K34" s="2">
        <v>5263.4058129466011</v>
      </c>
      <c r="L34" s="2">
        <v>1878.2953260117131</v>
      </c>
    </row>
    <row r="35" spans="1:12" x14ac:dyDescent="0.35">
      <c r="A35" s="3">
        <v>9</v>
      </c>
      <c r="B35" s="2">
        <v>93</v>
      </c>
      <c r="C35" s="2">
        <v>5410.2707760175736</v>
      </c>
      <c r="D35" s="2">
        <v>8233.0953685000968</v>
      </c>
      <c r="E35" s="2">
        <v>9750.9061326991232</v>
      </c>
      <c r="F35" s="2">
        <v>0</v>
      </c>
      <c r="G35" s="2">
        <v>1653.3558478718908</v>
      </c>
      <c r="H35" s="2">
        <v>1384.4425081459829</v>
      </c>
      <c r="I35" s="2">
        <v>1077.5601125377198</v>
      </c>
      <c r="J35" s="2">
        <v>1855.0100637984713</v>
      </c>
      <c r="K35" s="2">
        <v>23394.272277216791</v>
      </c>
      <c r="L35" s="2">
        <v>5970.3685323540649</v>
      </c>
    </row>
    <row r="36" spans="1:12" x14ac:dyDescent="0.35">
      <c r="A36" s="3">
        <v>9.5</v>
      </c>
      <c r="B36" s="2">
        <v>96.6</v>
      </c>
      <c r="C36" s="2">
        <v>2170.7230185439062</v>
      </c>
      <c r="D36" s="2">
        <v>3452.1272983448139</v>
      </c>
      <c r="E36" s="2">
        <v>3783.8591583896173</v>
      </c>
      <c r="F36" s="2">
        <v>0</v>
      </c>
      <c r="G36" s="2">
        <v>1078.1305743326691</v>
      </c>
      <c r="H36" s="2">
        <v>766.67751870382517</v>
      </c>
      <c r="I36" s="2">
        <v>656.40755525809618</v>
      </c>
      <c r="J36" s="2">
        <v>1567.3414859738195</v>
      </c>
      <c r="K36" s="2">
        <v>9406.7094752783378</v>
      </c>
      <c r="L36" s="2">
        <v>4068.5571342684098</v>
      </c>
    </row>
    <row r="37" spans="1:12" x14ac:dyDescent="0.35">
      <c r="A37" s="3">
        <v>9.8000000000000007</v>
      </c>
      <c r="B37" s="2">
        <v>98.3</v>
      </c>
      <c r="C37" s="2">
        <v>2302.3552093782873</v>
      </c>
      <c r="D37" s="2">
        <v>2951.4579085513346</v>
      </c>
      <c r="E37" s="2">
        <v>3574.2564667066226</v>
      </c>
      <c r="F37" s="2">
        <v>0</v>
      </c>
      <c r="G37" s="2">
        <v>633.4182759482685</v>
      </c>
      <c r="H37" s="2">
        <v>421.36723983719486</v>
      </c>
      <c r="I37" s="2">
        <v>477.21353352642427</v>
      </c>
      <c r="J37" s="2">
        <v>971.61924610147753</v>
      </c>
      <c r="K37" s="2">
        <v>8828.0695846362432</v>
      </c>
      <c r="L37" s="2">
        <v>2503.6182954133651</v>
      </c>
    </row>
    <row r="38" spans="1:12" x14ac:dyDescent="0.35">
      <c r="A38" s="3">
        <v>10.1</v>
      </c>
      <c r="B38" s="2">
        <v>100.2</v>
      </c>
      <c r="C38" s="2">
        <v>1600.5437939825983</v>
      </c>
      <c r="D38" s="2">
        <v>2507.5893874076955</v>
      </c>
      <c r="E38" s="2">
        <v>3016.6255140840744</v>
      </c>
      <c r="F38" s="2">
        <v>0</v>
      </c>
      <c r="G38" s="2">
        <v>856.97664170805194</v>
      </c>
      <c r="H38" s="2">
        <v>513.00769084320632</v>
      </c>
      <c r="I38" s="2">
        <v>580.2569733766469</v>
      </c>
      <c r="J38" s="2">
        <v>1343.5655125590472</v>
      </c>
      <c r="K38" s="2">
        <v>7124.7586954743692</v>
      </c>
      <c r="L38" s="2">
        <v>3293.8068184869526</v>
      </c>
    </row>
    <row r="39" spans="1:12" x14ac:dyDescent="0.35">
      <c r="A39" s="3">
        <v>10.4</v>
      </c>
      <c r="B39" s="2">
        <v>103.5</v>
      </c>
      <c r="C39" s="2">
        <v>1362.8273478317772</v>
      </c>
      <c r="D39" s="2">
        <v>1844.397902137129</v>
      </c>
      <c r="E39" s="2">
        <v>2083.4452769199511</v>
      </c>
      <c r="F39" s="2">
        <v>0</v>
      </c>
      <c r="G39" s="2">
        <v>675.72662510172211</v>
      </c>
      <c r="H39" s="2">
        <v>430.55389067982969</v>
      </c>
      <c r="I39" s="2">
        <v>421.82574046207696</v>
      </c>
      <c r="J39" s="2">
        <v>980.88532714862447</v>
      </c>
      <c r="K39" s="2">
        <v>5290.6705268888572</v>
      </c>
      <c r="L39" s="2">
        <v>2508.9915833922532</v>
      </c>
    </row>
    <row r="40" spans="1:12" x14ac:dyDescent="0.35">
      <c r="A40" s="3">
        <v>10.7</v>
      </c>
      <c r="B40" s="2">
        <v>106.7</v>
      </c>
      <c r="C40" s="2">
        <v>2061.7120544200138</v>
      </c>
      <c r="D40" s="2">
        <v>3264.6949310583063</v>
      </c>
      <c r="E40" s="2">
        <v>3474.9930529263311</v>
      </c>
      <c r="F40" s="2">
        <v>0</v>
      </c>
      <c r="G40" s="2">
        <v>958.76219545900005</v>
      </c>
      <c r="H40" s="2">
        <v>626.95549138117258</v>
      </c>
      <c r="I40" s="2">
        <v>737.59223101347322</v>
      </c>
      <c r="J40" s="2">
        <v>1178.0773363354936</v>
      </c>
      <c r="K40" s="2">
        <v>8801.4000384046522</v>
      </c>
      <c r="L40" s="2">
        <v>3501.3872541891396</v>
      </c>
    </row>
    <row r="41" spans="1:12" x14ac:dyDescent="0.35">
      <c r="A41" s="3">
        <v>11.2</v>
      </c>
      <c r="B41" s="2">
        <v>111.95</v>
      </c>
      <c r="C41" s="2">
        <v>388.52029921484603</v>
      </c>
      <c r="D41" s="2">
        <v>519.29267504004667</v>
      </c>
      <c r="E41" s="2">
        <v>718.48079349881823</v>
      </c>
      <c r="F41" s="2">
        <v>0</v>
      </c>
      <c r="G41" s="2">
        <v>291.06564707240727</v>
      </c>
      <c r="H41" s="2">
        <v>120.8108944695622</v>
      </c>
      <c r="I41" s="2">
        <v>219.3079632815932</v>
      </c>
      <c r="J41" s="2">
        <v>523.98679047699466</v>
      </c>
      <c r="K41" s="2">
        <v>1626.2937677537109</v>
      </c>
      <c r="L41" s="2">
        <v>1155.1712953005572</v>
      </c>
    </row>
    <row r="42" spans="1:12" x14ac:dyDescent="0.35">
      <c r="A42" s="3">
        <v>12.3</v>
      </c>
      <c r="B42" s="2">
        <v>121.7</v>
      </c>
      <c r="C42" s="2">
        <v>937.42263517492347</v>
      </c>
      <c r="D42" s="2">
        <v>1414.8985780712417</v>
      </c>
      <c r="E42" s="2">
        <v>1815.3251811625253</v>
      </c>
      <c r="F42" s="2">
        <v>0</v>
      </c>
      <c r="G42" s="2">
        <v>785.80853564778465</v>
      </c>
      <c r="H42" s="2">
        <v>265.05130127216944</v>
      </c>
      <c r="I42" s="2">
        <v>312.42995688593646</v>
      </c>
      <c r="J42" s="2">
        <v>918.88062877433174</v>
      </c>
      <c r="K42" s="2">
        <v>4167.64639440869</v>
      </c>
      <c r="L42" s="2">
        <v>2282.1704225802223</v>
      </c>
    </row>
    <row r="43" spans="1:12" x14ac:dyDescent="0.35">
      <c r="A43" s="3">
        <v>12.4</v>
      </c>
      <c r="B43" s="2">
        <v>123.1</v>
      </c>
      <c r="C43" s="2">
        <v>1218.4521253026287</v>
      </c>
      <c r="D43" s="2">
        <v>2070.8167197405787</v>
      </c>
      <c r="E43" s="2">
        <v>2221.1427000727094</v>
      </c>
      <c r="F43" s="2">
        <v>0</v>
      </c>
      <c r="G43" s="2">
        <v>631.91437423967227</v>
      </c>
      <c r="H43" s="2">
        <v>440.27963245861901</v>
      </c>
      <c r="I43" s="2">
        <v>415.54515127930404</v>
      </c>
      <c r="J43" s="2">
        <v>844.68510899831165</v>
      </c>
      <c r="K43" s="2">
        <v>5510.4115451159169</v>
      </c>
      <c r="L43" s="2">
        <v>2332.4242669759069</v>
      </c>
    </row>
    <row r="44" spans="1:12" x14ac:dyDescent="0.35">
      <c r="A44" s="3">
        <v>12.6</v>
      </c>
      <c r="B44" s="2">
        <v>124.5</v>
      </c>
      <c r="C44" s="2">
        <v>1415.7556479418329</v>
      </c>
      <c r="D44" s="2">
        <v>2198.1017521708986</v>
      </c>
      <c r="E44" s="2">
        <v>2819.8824727814349</v>
      </c>
      <c r="F44" s="2">
        <v>0</v>
      </c>
      <c r="G44" s="2">
        <v>779.60910522573374</v>
      </c>
      <c r="H44" s="2">
        <v>580.82129073636895</v>
      </c>
      <c r="I44" s="2">
        <v>380.19306174354341</v>
      </c>
      <c r="J44" s="2">
        <v>844.24532467968572</v>
      </c>
      <c r="K44" s="2">
        <v>6433.7398728941662</v>
      </c>
      <c r="L44" s="2">
        <v>2584.868782385332</v>
      </c>
    </row>
    <row r="45" spans="1:12" x14ac:dyDescent="0.35">
      <c r="A45" s="3">
        <v>12.7</v>
      </c>
      <c r="B45" s="2">
        <v>125.8</v>
      </c>
      <c r="C45" s="2">
        <v>425.93034574996932</v>
      </c>
      <c r="D45" s="2">
        <v>1031.6840381525378</v>
      </c>
      <c r="E45" s="2">
        <v>1255.5080785158214</v>
      </c>
      <c r="F45" s="2">
        <v>0</v>
      </c>
      <c r="G45" s="2">
        <v>272.83296156709679</v>
      </c>
      <c r="H45" s="2">
        <v>136.22962588734606</v>
      </c>
      <c r="I45" s="2">
        <v>160.18297951687956</v>
      </c>
      <c r="J45" s="2">
        <v>530.23030873404821</v>
      </c>
      <c r="K45" s="2">
        <v>2713.1224624183287</v>
      </c>
      <c r="L45" s="2">
        <v>1099.4758757053705</v>
      </c>
    </row>
    <row r="46" spans="1:12" x14ac:dyDescent="0.35">
      <c r="A46" s="3">
        <v>12.8</v>
      </c>
      <c r="B46" s="2">
        <v>127</v>
      </c>
      <c r="C46" s="2">
        <v>644.44449315058364</v>
      </c>
      <c r="D46" s="2">
        <v>1156.3209666543694</v>
      </c>
      <c r="E46" s="2">
        <v>1298.3351396954488</v>
      </c>
      <c r="F46" s="2">
        <v>0</v>
      </c>
      <c r="G46" s="2">
        <v>360.21015699895361</v>
      </c>
      <c r="H46" s="2">
        <v>86.505796039615632</v>
      </c>
      <c r="I46" s="2">
        <v>144.71109101181179</v>
      </c>
      <c r="J46" s="2">
        <v>331.67648195045797</v>
      </c>
      <c r="K46" s="2">
        <v>3099.1005995004016</v>
      </c>
      <c r="L46" s="2">
        <v>923.103526000839</v>
      </c>
    </row>
    <row r="47" spans="1:12" x14ac:dyDescent="0.35">
      <c r="A47" s="3">
        <v>12.9</v>
      </c>
      <c r="B47" s="2">
        <v>128.21</v>
      </c>
      <c r="C47" s="2">
        <v>1135.9819706911401</v>
      </c>
      <c r="D47" s="2">
        <v>1810.3292971413373</v>
      </c>
      <c r="E47" s="2">
        <v>2019.0009286711452</v>
      </c>
      <c r="F47" s="2">
        <v>0</v>
      </c>
      <c r="G47" s="2">
        <v>814.49496101216278</v>
      </c>
      <c r="H47" s="2">
        <v>392.74683808045461</v>
      </c>
      <c r="I47" s="2">
        <v>537.92762074711254</v>
      </c>
      <c r="J47" s="2">
        <v>897.53912757534363</v>
      </c>
      <c r="K47" s="2">
        <v>4965.3121965036225</v>
      </c>
      <c r="L47" s="2">
        <v>2642.7085474150736</v>
      </c>
    </row>
    <row r="48" spans="1:12" x14ac:dyDescent="0.35">
      <c r="A48" s="3">
        <v>13</v>
      </c>
      <c r="B48" s="2">
        <v>129.30000000000001</v>
      </c>
      <c r="C48" s="2">
        <v>1601.7707491248448</v>
      </c>
      <c r="D48" s="2">
        <v>2587.6422263760332</v>
      </c>
      <c r="E48" s="2">
        <v>2871.8491449522817</v>
      </c>
      <c r="F48" s="2">
        <v>0</v>
      </c>
      <c r="G48" s="2">
        <v>699.23532413062594</v>
      </c>
      <c r="H48" s="2">
        <v>295.86383865808216</v>
      </c>
      <c r="I48" s="2">
        <v>264.21986935871604</v>
      </c>
      <c r="J48" s="2">
        <v>806.02903119237908</v>
      </c>
      <c r="K48" s="2">
        <v>7061.2621204531597</v>
      </c>
      <c r="L48" s="2">
        <v>2065.348063339803</v>
      </c>
    </row>
    <row r="49" spans="1:12" x14ac:dyDescent="0.35">
      <c r="A49" s="3">
        <v>13.2</v>
      </c>
      <c r="B49" s="2">
        <v>131.94999999999999</v>
      </c>
      <c r="C49" s="2">
        <v>2125.3988288388255</v>
      </c>
      <c r="D49" s="2">
        <v>3091.734933583009</v>
      </c>
      <c r="E49" s="2">
        <v>4075.4487034296085</v>
      </c>
      <c r="F49" s="2">
        <v>0</v>
      </c>
      <c r="G49" s="2">
        <v>933.42161104780598</v>
      </c>
      <c r="H49" s="2">
        <v>363.21268235863579</v>
      </c>
      <c r="I49" s="2">
        <v>675.60132962759076</v>
      </c>
      <c r="J49" s="2">
        <v>601.17682593584288</v>
      </c>
      <c r="K49" s="2">
        <v>9292.582465851443</v>
      </c>
      <c r="L49" s="2">
        <v>2573.4124489698756</v>
      </c>
    </row>
    <row r="50" spans="1:12" x14ac:dyDescent="0.35">
      <c r="A50" s="3">
        <v>13.4</v>
      </c>
      <c r="B50" s="2">
        <v>134.5</v>
      </c>
      <c r="C50" s="2">
        <v>2831.1781997882367</v>
      </c>
      <c r="D50" s="2">
        <v>4973.7541647156586</v>
      </c>
      <c r="E50" s="2">
        <v>4923.9080708711499</v>
      </c>
      <c r="F50" s="2">
        <v>0</v>
      </c>
      <c r="G50" s="2">
        <v>1059.0038902466235</v>
      </c>
      <c r="H50" s="2">
        <v>369.89024368492016</v>
      </c>
      <c r="I50" s="2">
        <v>680.05814806769172</v>
      </c>
      <c r="J50" s="2">
        <v>1281.9345318533287</v>
      </c>
      <c r="K50" s="2">
        <v>12728.840435375045</v>
      </c>
      <c r="L50" s="2">
        <v>3390.886813852564</v>
      </c>
    </row>
    <row r="51" spans="1:12" x14ac:dyDescent="0.35">
      <c r="A51" s="3">
        <v>13.6</v>
      </c>
      <c r="B51" s="2">
        <v>136.22999999999999</v>
      </c>
      <c r="C51" s="2">
        <v>2108.4125056086555</v>
      </c>
      <c r="D51" s="2">
        <v>3521.2942763761121</v>
      </c>
      <c r="E51" s="2">
        <v>3587.003811021928</v>
      </c>
      <c r="F51" s="2">
        <v>0</v>
      </c>
      <c r="G51" s="2">
        <v>740.70153257116601</v>
      </c>
      <c r="H51" s="2">
        <v>452.08116783594539</v>
      </c>
      <c r="I51" s="2">
        <v>612.65710118558479</v>
      </c>
      <c r="J51" s="2">
        <v>1119.9405339783093</v>
      </c>
      <c r="K51" s="2">
        <v>9216.7105930066955</v>
      </c>
      <c r="L51" s="2">
        <v>2925.3803355710056</v>
      </c>
    </row>
    <row r="52" spans="1:12" x14ac:dyDescent="0.35">
      <c r="A52" s="3">
        <v>14.1</v>
      </c>
      <c r="B52" s="2">
        <v>141.24</v>
      </c>
      <c r="C52" s="2">
        <v>544.77242185441446</v>
      </c>
      <c r="D52" s="2">
        <v>842.67909861003386</v>
      </c>
      <c r="E52" s="2">
        <v>1192.6153064710479</v>
      </c>
      <c r="F52" s="2">
        <v>0</v>
      </c>
      <c r="G52" s="2">
        <v>256.29524170626178</v>
      </c>
      <c r="H52" s="2">
        <v>152.996834981212</v>
      </c>
      <c r="I52" s="2">
        <v>186.42297802857877</v>
      </c>
      <c r="J52" s="2">
        <v>406.50976962713241</v>
      </c>
      <c r="K52" s="2">
        <v>2580.0668269354965</v>
      </c>
      <c r="L52" s="2">
        <v>1002.224824343185</v>
      </c>
    </row>
    <row r="53" spans="1:12" x14ac:dyDescent="0.35">
      <c r="A53" s="3">
        <v>15.1</v>
      </c>
      <c r="B53" s="2">
        <v>150.5</v>
      </c>
      <c r="C53" s="2">
        <v>861.3350755785624</v>
      </c>
      <c r="D53" s="2">
        <v>1502.1022003548819</v>
      </c>
      <c r="E53" s="2">
        <v>2077.0521990992111</v>
      </c>
      <c r="F53" s="2">
        <v>0</v>
      </c>
      <c r="G53" s="2">
        <v>314.49245928510254</v>
      </c>
      <c r="H53" s="2">
        <v>359.12078077961434</v>
      </c>
      <c r="I53" s="2">
        <v>307.2783546144741</v>
      </c>
      <c r="J53" s="2">
        <v>672.94949620188208</v>
      </c>
      <c r="K53" s="2">
        <v>4440.4894750326548</v>
      </c>
      <c r="L53" s="2">
        <v>1653.8410908810729</v>
      </c>
    </row>
    <row r="54" spans="1:12" x14ac:dyDescent="0.35">
      <c r="A54" s="3">
        <v>15.7</v>
      </c>
      <c r="B54" s="2">
        <v>156.32</v>
      </c>
      <c r="C54" s="2">
        <v>1346.8609200128981</v>
      </c>
      <c r="D54" s="2">
        <v>2144.5673762979259</v>
      </c>
      <c r="E54" s="2">
        <v>2304.5102910391788</v>
      </c>
      <c r="F54" s="2">
        <v>0</v>
      </c>
      <c r="G54" s="2">
        <v>329.21022479724371</v>
      </c>
      <c r="H54" s="2">
        <v>311.2784487837327</v>
      </c>
      <c r="I54" s="2">
        <v>368.13735530601713</v>
      </c>
      <c r="J54" s="2">
        <v>459.287049189134</v>
      </c>
      <c r="K54" s="2">
        <v>5795.9385873500032</v>
      </c>
      <c r="L54" s="2">
        <v>1467.9130780761275</v>
      </c>
    </row>
    <row r="55" spans="1:12" x14ac:dyDescent="0.35">
      <c r="A55" s="3">
        <v>16.809999999999999</v>
      </c>
      <c r="B55" s="2">
        <v>186.81</v>
      </c>
      <c r="C55" s="2">
        <v>765.71759665890499</v>
      </c>
      <c r="D55" s="2">
        <v>1159.3834612431649</v>
      </c>
      <c r="E55" s="2">
        <v>1813.3393360176585</v>
      </c>
      <c r="F55" s="2">
        <v>0</v>
      </c>
      <c r="G55" s="2">
        <v>313.30081990362419</v>
      </c>
      <c r="H55" s="2">
        <v>271.88137584400914</v>
      </c>
      <c r="I55" s="2">
        <v>204.46985831047178</v>
      </c>
      <c r="J55" s="2">
        <v>618.47159781740515</v>
      </c>
      <c r="K55" s="2">
        <v>3738.4403939197282</v>
      </c>
      <c r="L55" s="2">
        <v>1408.1236518755104</v>
      </c>
    </row>
    <row r="56" spans="1:12" x14ac:dyDescent="0.35">
      <c r="A56" s="3">
        <v>18.12</v>
      </c>
      <c r="B56" s="2">
        <v>205.29090909999999</v>
      </c>
      <c r="C56" s="2">
        <v>682.85846653371107</v>
      </c>
      <c r="D56" s="2">
        <v>1719.4441242536136</v>
      </c>
      <c r="E56" s="2">
        <v>1870.5652921980331</v>
      </c>
      <c r="F56" s="2">
        <v>0</v>
      </c>
      <c r="G56" s="2">
        <v>325.62338782710918</v>
      </c>
      <c r="H56" s="2">
        <v>331.34286228331575</v>
      </c>
      <c r="I56" s="2">
        <v>325.87313675548353</v>
      </c>
      <c r="J56" s="2">
        <v>497.34156656052278</v>
      </c>
      <c r="K56" s="2">
        <v>4272.8678829853579</v>
      </c>
      <c r="L56" s="2">
        <v>1480.1809534264312</v>
      </c>
    </row>
    <row r="57" spans="1:12" x14ac:dyDescent="0.35">
      <c r="A57" s="3">
        <v>19.18</v>
      </c>
      <c r="B57" s="2">
        <v>220.26</v>
      </c>
      <c r="C57" s="2">
        <v>624.04919197299876</v>
      </c>
      <c r="D57" s="2">
        <v>1411.6652234790599</v>
      </c>
      <c r="E57" s="2">
        <v>1452.3735835566254</v>
      </c>
      <c r="F57" s="2">
        <v>0</v>
      </c>
      <c r="G57" s="2">
        <v>598.52464209550101</v>
      </c>
      <c r="H57" s="2">
        <v>393.66654347006255</v>
      </c>
      <c r="I57" s="2">
        <v>503.9434990262377</v>
      </c>
      <c r="J57" s="2">
        <v>1043.5614117805292</v>
      </c>
      <c r="K57" s="2">
        <v>3488.0879990086842</v>
      </c>
      <c r="L57" s="2">
        <v>2539.6960963723304</v>
      </c>
    </row>
    <row r="58" spans="1:12" x14ac:dyDescent="0.35">
      <c r="A58" s="3">
        <v>20.68</v>
      </c>
      <c r="B58" s="2">
        <v>242.34</v>
      </c>
      <c r="C58" s="2">
        <v>796.07740436869676</v>
      </c>
      <c r="D58" s="2">
        <v>1661.4064055851127</v>
      </c>
      <c r="E58" s="2">
        <v>1864.8314423248075</v>
      </c>
      <c r="F58" s="2">
        <v>0</v>
      </c>
      <c r="G58" s="2">
        <v>386.59577747303598</v>
      </c>
      <c r="H58" s="2">
        <v>283.47856201095544</v>
      </c>
      <c r="I58" s="2">
        <v>250.78705619015039</v>
      </c>
      <c r="J58" s="2">
        <v>815.35797181463909</v>
      </c>
      <c r="K58" s="2">
        <v>4322.3152522786168</v>
      </c>
      <c r="L58" s="2">
        <v>1736.219367488781</v>
      </c>
    </row>
    <row r="59" spans="1:12" x14ac:dyDescent="0.35">
      <c r="A59" s="3">
        <v>22.68</v>
      </c>
      <c r="B59" s="2">
        <v>265.61</v>
      </c>
      <c r="C59" s="2">
        <v>89.503732685817994</v>
      </c>
      <c r="D59" s="2">
        <v>163.76537707634122</v>
      </c>
      <c r="E59" s="2">
        <v>288.11820545012915</v>
      </c>
      <c r="F59" s="2">
        <v>0</v>
      </c>
      <c r="G59" s="2">
        <v>63.798621078587132</v>
      </c>
      <c r="H59" s="2">
        <v>43.088083895803948</v>
      </c>
      <c r="I59" s="2">
        <v>54.18858725603733</v>
      </c>
      <c r="J59" s="2">
        <v>163.19548754901197</v>
      </c>
      <c r="K59" s="2">
        <v>541.3873152122884</v>
      </c>
      <c r="L59" s="2">
        <v>324.27077977944037</v>
      </c>
    </row>
    <row r="60" spans="1:12" x14ac:dyDescent="0.35">
      <c r="A60" s="3">
        <v>23.78</v>
      </c>
      <c r="B60" s="2">
        <v>280.5</v>
      </c>
      <c r="C60" s="2">
        <v>397.54379792952591</v>
      </c>
      <c r="D60" s="2">
        <v>1242.3061648716443</v>
      </c>
      <c r="E60" s="2">
        <v>1415.1058808768098</v>
      </c>
      <c r="F60" s="2">
        <v>0</v>
      </c>
      <c r="G60" s="2">
        <v>303.46002139142081</v>
      </c>
      <c r="H60" s="2">
        <v>283.83691532864924</v>
      </c>
      <c r="I60" s="2">
        <v>260.92716885983538</v>
      </c>
      <c r="J60" s="2">
        <v>456.62663855701015</v>
      </c>
      <c r="K60" s="2">
        <v>3054.9558436779798</v>
      </c>
      <c r="L60" s="2">
        <v>1304.8507441369156</v>
      </c>
    </row>
    <row r="61" spans="1:12" x14ac:dyDescent="0.35">
      <c r="A61" s="3">
        <v>25.28</v>
      </c>
      <c r="B61" s="2">
        <v>301.45999999999998</v>
      </c>
      <c r="C61" s="2">
        <v>458.65657669922598</v>
      </c>
      <c r="D61" s="2">
        <v>1058.87918905686</v>
      </c>
      <c r="E61" s="2">
        <v>1479.7108443206462</v>
      </c>
      <c r="F61" s="2">
        <v>0</v>
      </c>
      <c r="G61" s="2">
        <v>253.66229922477521</v>
      </c>
      <c r="H61" s="2">
        <v>141.8630578371851</v>
      </c>
      <c r="I61" s="2">
        <v>301.62302105271016</v>
      </c>
      <c r="J61" s="2">
        <v>752.80140271349273</v>
      </c>
      <c r="K61" s="2">
        <v>2997.2466100767324</v>
      </c>
      <c r="L61" s="2">
        <v>1449.9497808281633</v>
      </c>
    </row>
    <row r="62" spans="1:12" x14ac:dyDescent="0.35">
      <c r="A62" s="3">
        <v>26.18</v>
      </c>
      <c r="B62" s="2">
        <v>318.31</v>
      </c>
      <c r="C62" s="2">
        <v>169.40271917821244</v>
      </c>
      <c r="D62" s="2">
        <v>601.69233441994493</v>
      </c>
      <c r="E62" s="2">
        <v>981.46063052768216</v>
      </c>
      <c r="F62" s="2">
        <v>0</v>
      </c>
      <c r="G62" s="2">
        <v>142.09237947135358</v>
      </c>
      <c r="H62" s="2">
        <v>103.12217050895627</v>
      </c>
      <c r="I62" s="2">
        <v>76.574460032248822</v>
      </c>
      <c r="J62" s="2">
        <v>191.33979342745653</v>
      </c>
      <c r="K62" s="2">
        <v>1752.5556841258394</v>
      </c>
      <c r="L62" s="2">
        <v>513.12880344001519</v>
      </c>
    </row>
    <row r="63" spans="1:12" x14ac:dyDescent="0.35">
      <c r="A63" s="3">
        <v>27.58</v>
      </c>
      <c r="B63" s="2">
        <v>339.21</v>
      </c>
      <c r="C63" s="2">
        <v>168.24628051487633</v>
      </c>
      <c r="D63" s="2">
        <v>611.49030509129454</v>
      </c>
      <c r="E63" s="2">
        <v>800.48639705602784</v>
      </c>
      <c r="F63" s="2">
        <v>0</v>
      </c>
      <c r="G63" s="2">
        <v>190.16284422343941</v>
      </c>
      <c r="H63" s="2">
        <v>69.473612086425604</v>
      </c>
      <c r="I63" s="2">
        <v>313.31273824527045</v>
      </c>
      <c r="J63" s="2">
        <v>333.90086678168348</v>
      </c>
      <c r="K63" s="2">
        <v>1580.2229826621988</v>
      </c>
      <c r="L63" s="2">
        <v>906.85006133681895</v>
      </c>
    </row>
    <row r="64" spans="1:12" x14ac:dyDescent="0.35">
      <c r="A64" s="3">
        <v>29.38</v>
      </c>
      <c r="B64" s="2">
        <v>370.96249999999998</v>
      </c>
      <c r="C64" s="2">
        <v>239.98380945259262</v>
      </c>
      <c r="D64" s="2">
        <v>933.21029472375176</v>
      </c>
      <c r="E64" s="2">
        <v>1135.7155964316432</v>
      </c>
      <c r="F64" s="2">
        <v>0</v>
      </c>
      <c r="G64" s="2">
        <v>144.19583106759956</v>
      </c>
      <c r="H64" s="2">
        <v>68.144964174857279</v>
      </c>
      <c r="I64" s="2">
        <v>91.161301764746312</v>
      </c>
      <c r="J64" s="2">
        <v>157.15161707549805</v>
      </c>
      <c r="K64" s="2">
        <v>2308.9097006079874</v>
      </c>
      <c r="L64" s="2">
        <v>460.65371408270119</v>
      </c>
    </row>
    <row r="65" spans="1:12" x14ac:dyDescent="0.35">
      <c r="A65" s="3">
        <v>30.38</v>
      </c>
      <c r="B65" s="2">
        <v>386.58</v>
      </c>
      <c r="C65" s="2">
        <v>222.58129103051661</v>
      </c>
      <c r="D65" s="2">
        <v>855.27736144420828</v>
      </c>
      <c r="E65" s="2">
        <v>1063.4225861255227</v>
      </c>
      <c r="F65" s="2">
        <v>0</v>
      </c>
      <c r="G65" s="2">
        <v>128.13419953677774</v>
      </c>
      <c r="H65" s="2">
        <v>33.993176140122188</v>
      </c>
      <c r="I65" s="2">
        <v>152.69012569212114</v>
      </c>
      <c r="J65" s="2">
        <v>72.858641395297354</v>
      </c>
      <c r="K65" s="2">
        <v>2141.2812386002479</v>
      </c>
      <c r="L65" s="2">
        <v>387.67614276431846</v>
      </c>
    </row>
    <row r="66" spans="1:12" x14ac:dyDescent="0.35">
      <c r="A66" s="3">
        <v>31.28</v>
      </c>
      <c r="B66" s="2">
        <v>398.19</v>
      </c>
      <c r="C66" s="2">
        <v>95.77253075405703</v>
      </c>
      <c r="D66" s="2">
        <v>207.40924639058937</v>
      </c>
      <c r="E66" s="2">
        <v>289.19246993743053</v>
      </c>
      <c r="F66" s="2">
        <v>0</v>
      </c>
      <c r="G66" s="2">
        <v>35.98146186422936</v>
      </c>
      <c r="H66" s="2">
        <v>0</v>
      </c>
      <c r="I66" s="2">
        <v>51.134757494012703</v>
      </c>
      <c r="J66" s="2">
        <v>0</v>
      </c>
      <c r="K66" s="2">
        <v>592.37424708207686</v>
      </c>
      <c r="L66" s="2">
        <v>87.116219358242063</v>
      </c>
    </row>
    <row r="67" spans="1:12" x14ac:dyDescent="0.35">
      <c r="A67" s="3">
        <v>32.880000000000003</v>
      </c>
      <c r="B67" s="2">
        <v>420.51</v>
      </c>
      <c r="C67" s="2">
        <v>122.00818813136256</v>
      </c>
      <c r="D67" s="2">
        <v>393.94541885440657</v>
      </c>
      <c r="E67" s="2">
        <v>609.68092384584668</v>
      </c>
      <c r="F67" s="2">
        <v>0</v>
      </c>
      <c r="G67" s="2">
        <v>107.76082381179445</v>
      </c>
      <c r="H67" s="2">
        <v>99.369798706027936</v>
      </c>
      <c r="I67" s="2">
        <v>181.39038708042744</v>
      </c>
      <c r="J67" s="2">
        <v>130.59014967850013</v>
      </c>
      <c r="K67" s="2">
        <v>1125.6345308316158</v>
      </c>
      <c r="L67" s="2">
        <v>519.11115927674996</v>
      </c>
    </row>
    <row r="68" spans="1:12" x14ac:dyDescent="0.35">
      <c r="A68" s="3">
        <v>34.380000000000003</v>
      </c>
      <c r="B68" s="2">
        <v>445.48</v>
      </c>
      <c r="C68" s="2">
        <v>267.71043414907729</v>
      </c>
      <c r="D68" s="2">
        <v>1083.8327192419174</v>
      </c>
      <c r="E68" s="2">
        <v>1080.3910439227343</v>
      </c>
      <c r="F68" s="2">
        <v>0</v>
      </c>
      <c r="G68" s="2">
        <v>146.60661698552505</v>
      </c>
      <c r="H68" s="2">
        <v>0</v>
      </c>
      <c r="I68" s="2">
        <v>261.78092068653751</v>
      </c>
      <c r="J68" s="2">
        <v>178.56477557509598</v>
      </c>
      <c r="K68" s="2">
        <v>2431.9341973137289</v>
      </c>
      <c r="L68" s="2">
        <v>586.95231324715849</v>
      </c>
    </row>
    <row r="69" spans="1:12" x14ac:dyDescent="0.35">
      <c r="A69" s="3">
        <v>35.78</v>
      </c>
      <c r="B69" s="2">
        <v>467.82</v>
      </c>
      <c r="C69" s="2">
        <v>135.37378991890739</v>
      </c>
      <c r="D69" s="2">
        <v>620.0429595056562</v>
      </c>
      <c r="E69" s="2">
        <v>685.75607330531</v>
      </c>
      <c r="F69" s="2">
        <v>0</v>
      </c>
      <c r="G69" s="2">
        <v>126.50098573650185</v>
      </c>
      <c r="H69" s="2">
        <v>0</v>
      </c>
      <c r="I69" s="2">
        <v>243.68300568294535</v>
      </c>
      <c r="J69" s="2">
        <v>0</v>
      </c>
      <c r="K69" s="2">
        <v>1441.1728227298736</v>
      </c>
      <c r="L69" s="2">
        <v>370.18399141944718</v>
      </c>
    </row>
    <row r="70" spans="1:12" x14ac:dyDescent="0.35">
      <c r="A70" s="3">
        <v>36.58</v>
      </c>
      <c r="B70" s="2">
        <v>483.11</v>
      </c>
      <c r="C70" s="2">
        <v>0</v>
      </c>
      <c r="D70" s="2">
        <v>254.71811131634672</v>
      </c>
      <c r="E70" s="2">
        <v>468.38365002847866</v>
      </c>
      <c r="F70" s="2">
        <v>0</v>
      </c>
      <c r="G70" s="2">
        <v>74.447970465609018</v>
      </c>
      <c r="H70" s="2">
        <v>0</v>
      </c>
      <c r="I70" s="2">
        <v>160.87162030717661</v>
      </c>
      <c r="J70" s="2">
        <v>0</v>
      </c>
      <c r="K70" s="2">
        <v>723.10176134482538</v>
      </c>
      <c r="L70" s="2">
        <v>235.31959077278563</v>
      </c>
    </row>
    <row r="71" spans="1:12" x14ac:dyDescent="0.35">
      <c r="A71" s="3">
        <v>37.479999999999997</v>
      </c>
      <c r="B71" s="2">
        <v>496.1</v>
      </c>
      <c r="C71" s="2">
        <v>213.10180180792295</v>
      </c>
      <c r="D71" s="2">
        <v>854.05525538768245</v>
      </c>
      <c r="E71" s="2">
        <v>1170.8009845312295</v>
      </c>
      <c r="F71" s="2">
        <v>0</v>
      </c>
      <c r="G71" s="2">
        <v>111.19302832200371</v>
      </c>
      <c r="H71" s="2">
        <v>0</v>
      </c>
      <c r="I71" s="2">
        <v>386.29338275613134</v>
      </c>
      <c r="J71" s="2">
        <v>288.31066817684592</v>
      </c>
      <c r="K71" s="2">
        <v>2237.9580417268348</v>
      </c>
      <c r="L71" s="2">
        <v>785.79707925498099</v>
      </c>
    </row>
    <row r="74" spans="1:1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</row>
  </sheetData>
  <mergeCells count="1">
    <mergeCell ref="C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595D-6940-4274-B26A-44EE1755F431}">
  <dimension ref="A1:D74"/>
  <sheetViews>
    <sheetView topLeftCell="A58" workbookViewId="0">
      <selection activeCell="C6" sqref="C6"/>
    </sheetView>
  </sheetViews>
  <sheetFormatPr defaultRowHeight="15.5" x14ac:dyDescent="0.35"/>
  <cols>
    <col min="1" max="1" width="11.90625" style="1" bestFit="1" customWidth="1"/>
    <col min="2" max="2" width="10.08984375" bestFit="1" customWidth="1"/>
    <col min="3" max="3" width="11.81640625" bestFit="1" customWidth="1"/>
    <col min="4" max="4" width="15.6328125" bestFit="1" customWidth="1"/>
  </cols>
  <sheetData>
    <row r="1" spans="1:4" x14ac:dyDescent="0.35">
      <c r="A1" s="1" t="s">
        <v>13</v>
      </c>
      <c r="B1" t="s">
        <v>11</v>
      </c>
      <c r="D1" t="s">
        <v>16</v>
      </c>
    </row>
    <row r="2" spans="1:4" x14ac:dyDescent="0.35">
      <c r="A2" s="1" t="s">
        <v>12</v>
      </c>
      <c r="B2" t="s">
        <v>10</v>
      </c>
      <c r="C2" t="s">
        <v>14</v>
      </c>
      <c r="D2" t="s">
        <v>15</v>
      </c>
    </row>
    <row r="3" spans="1:4" ht="14.5" x14ac:dyDescent="0.35">
      <c r="A3" s="35">
        <v>0.25</v>
      </c>
      <c r="B3" s="35">
        <v>7</v>
      </c>
      <c r="C3" s="3">
        <f>'5. Ladderane concentrations'!I3/('5. Ladderane concentrations'!I3+'5. Ladderane concentrations'!G3)</f>
        <v>0.42646529155367446</v>
      </c>
      <c r="D3" s="2">
        <f>16.3-1.5*LN(0.7/(C3-0.2)-1)</f>
        <v>15.193549724761958</v>
      </c>
    </row>
    <row r="4" spans="1:4" ht="14.5" x14ac:dyDescent="0.35">
      <c r="A4" s="35">
        <v>0.55000000000000004</v>
      </c>
      <c r="B4" s="35">
        <v>8.3000000000000007</v>
      </c>
      <c r="C4" s="3">
        <f>'5. Ladderane concentrations'!I4/('5. Ladderane concentrations'!I4+'5. Ladderane concentrations'!G4)</f>
        <v>0.491624997944064</v>
      </c>
      <c r="D4" s="2">
        <f>16.3-1.5*LN(0.7/(C4-0.2)-1)</f>
        <v>15.794924272503998</v>
      </c>
    </row>
    <row r="5" spans="1:4" ht="14.5" x14ac:dyDescent="0.35">
      <c r="A5" s="35">
        <v>0.85</v>
      </c>
      <c r="B5" s="35">
        <v>9.33</v>
      </c>
      <c r="C5" s="3">
        <f>'5. Ladderane concentrations'!I5/('5. Ladderane concentrations'!I5+'5. Ladderane concentrations'!G5)</f>
        <v>0.46753588744397256</v>
      </c>
      <c r="D5" s="2">
        <f>16.3-1.5*LN(0.7/(C5-0.2)-1)</f>
        <v>15.579631554739818</v>
      </c>
    </row>
    <row r="6" spans="1:4" ht="14.5" x14ac:dyDescent="0.35">
      <c r="A6" s="35">
        <v>0.95</v>
      </c>
      <c r="B6" s="35">
        <v>9.6</v>
      </c>
      <c r="C6" s="3">
        <f>'5. Ladderane concentrations'!I6/('5. Ladderane concentrations'!I6+'5. Ladderane concentrations'!G6)</f>
        <v>0.51037045907035272</v>
      </c>
      <c r="D6" s="2">
        <f t="shared" ref="D6:D68" si="0">16.3-1.5*LN(0.7/(C6-0.2)-1)</f>
        <v>15.958855330935988</v>
      </c>
    </row>
    <row r="7" spans="1:4" ht="14.5" x14ac:dyDescent="0.35">
      <c r="A7" s="35">
        <v>1</v>
      </c>
      <c r="B7" s="35">
        <v>9.8000000000000007</v>
      </c>
      <c r="C7" s="3">
        <f>'5. Ladderane concentrations'!I7/('5. Ladderane concentrations'!I7+'5. Ladderane concentrations'!G7)</f>
        <v>0.44702138120628521</v>
      </c>
      <c r="D7" s="2">
        <f t="shared" si="0"/>
        <v>15.390444956847277</v>
      </c>
    </row>
    <row r="8" spans="1:4" ht="14.5" x14ac:dyDescent="0.35">
      <c r="A8" s="35">
        <v>1.65</v>
      </c>
      <c r="B8" s="35">
        <v>16.850000000000001</v>
      </c>
      <c r="C8" s="3">
        <f>'5. Ladderane concentrations'!I8/('5. Ladderane concentrations'!I8+'5. Ladderane concentrations'!G8)</f>
        <v>0.47452212943606303</v>
      </c>
      <c r="D8" s="2">
        <f t="shared" si="0"/>
        <v>15.642728404551999</v>
      </c>
    </row>
    <row r="9" spans="1:4" ht="14.5" x14ac:dyDescent="0.35">
      <c r="A9" s="35">
        <v>2.15</v>
      </c>
      <c r="B9" s="35">
        <v>20.66</v>
      </c>
      <c r="C9" s="3">
        <f>'5. Ladderane concentrations'!I9/('5. Ladderane concentrations'!I9+'5. Ladderane concentrations'!G9)</f>
        <v>0.49973478262262921</v>
      </c>
      <c r="D9" s="2">
        <f t="shared" si="0"/>
        <v>15.866155982330106</v>
      </c>
    </row>
    <row r="10" spans="1:4" ht="14.5" x14ac:dyDescent="0.35">
      <c r="A10" s="35">
        <v>2.25</v>
      </c>
      <c r="B10" s="35">
        <v>21</v>
      </c>
      <c r="C10" s="3">
        <f>'5. Ladderane concentrations'!I10/('5. Ladderane concentrations'!I10+'5. Ladderane concentrations'!G10)</f>
        <v>0.46307342205064556</v>
      </c>
      <c r="D10" s="2">
        <f t="shared" si="0"/>
        <v>15.539001996067192</v>
      </c>
    </row>
    <row r="11" spans="1:4" ht="14.5" x14ac:dyDescent="0.35">
      <c r="A11" s="35">
        <v>2.35</v>
      </c>
      <c r="B11" s="35">
        <v>21.76</v>
      </c>
      <c r="C11" s="3">
        <f>'5. Ladderane concentrations'!I11/('5. Ladderane concentrations'!I11+'5. Ladderane concentrations'!G11)</f>
        <v>0.40406888625118204</v>
      </c>
      <c r="D11" s="2">
        <f t="shared" si="0"/>
        <v>14.968030871555539</v>
      </c>
    </row>
    <row r="12" spans="1:4" ht="14.5" x14ac:dyDescent="0.35">
      <c r="A12" s="35">
        <v>2.75</v>
      </c>
      <c r="B12" s="35">
        <v>25.4</v>
      </c>
      <c r="C12" s="3">
        <f>'5. Ladderane concentrations'!I12/('5. Ladderane concentrations'!I12+'5. Ladderane concentrations'!G12)</f>
        <v>0.39136943397523855</v>
      </c>
      <c r="D12" s="2">
        <f t="shared" si="0"/>
        <v>14.833725729440339</v>
      </c>
    </row>
    <row r="13" spans="1:4" ht="14.5" x14ac:dyDescent="0.35">
      <c r="A13" s="35">
        <v>3.15</v>
      </c>
      <c r="B13" s="35">
        <v>29.4</v>
      </c>
      <c r="C13" s="3">
        <f>'5. Ladderane concentrations'!I13/('5. Ladderane concentrations'!I13+'5. Ladderane concentrations'!G13)</f>
        <v>0.49545210183863952</v>
      </c>
      <c r="D13" s="2">
        <f t="shared" si="0"/>
        <v>15.828604883573021</v>
      </c>
    </row>
    <row r="14" spans="1:4" ht="14.5" x14ac:dyDescent="0.35">
      <c r="A14" s="35">
        <v>3.35</v>
      </c>
      <c r="B14" s="35">
        <v>32.1</v>
      </c>
      <c r="C14" s="3">
        <f>'5. Ladderane concentrations'!I14/('5. Ladderane concentrations'!I14+'5. Ladderane concentrations'!G14)</f>
        <v>0.523314496778993</v>
      </c>
      <c r="D14" s="2">
        <f t="shared" si="0"/>
        <v>16.070822340112745</v>
      </c>
    </row>
    <row r="15" spans="1:4" ht="14.5" x14ac:dyDescent="0.35">
      <c r="A15" s="35">
        <v>3.45</v>
      </c>
      <c r="B15" s="35">
        <v>33</v>
      </c>
      <c r="C15" s="3">
        <f>'5. Ladderane concentrations'!I15/('5. Ladderane concentrations'!I15+'5. Ladderane concentrations'!G15)</f>
        <v>0.42691762733879696</v>
      </c>
      <c r="D15" s="2">
        <f t="shared" si="0"/>
        <v>15.197976330621508</v>
      </c>
    </row>
    <row r="16" spans="1:4" ht="14.5" x14ac:dyDescent="0.35">
      <c r="A16" s="35">
        <v>3.55</v>
      </c>
      <c r="B16" s="35">
        <v>33.549999999999997</v>
      </c>
      <c r="C16" s="3">
        <f>'5. Ladderane concentrations'!I16/('5. Ladderane concentrations'!I16+'5. Ladderane concentrations'!G16)</f>
        <v>0.40463415345477532</v>
      </c>
      <c r="D16" s="2">
        <f t="shared" si="0"/>
        <v>14.973890791011481</v>
      </c>
    </row>
    <row r="17" spans="1:4" ht="14.5" x14ac:dyDescent="0.35">
      <c r="A17" s="35">
        <v>3.65</v>
      </c>
      <c r="B17" s="35">
        <v>34.840000000000003</v>
      </c>
      <c r="C17" s="3">
        <f>'5. Ladderane concentrations'!I17/('5. Ladderane concentrations'!I17+'5. Ladderane concentrations'!G17)</f>
        <v>0.41067561932402097</v>
      </c>
      <c r="D17" s="2">
        <f t="shared" si="0"/>
        <v>15.035940964974003</v>
      </c>
    </row>
    <row r="18" spans="1:4" ht="14.5" x14ac:dyDescent="0.35">
      <c r="A18" s="35">
        <v>4</v>
      </c>
      <c r="B18" s="35">
        <v>38.83</v>
      </c>
      <c r="C18" s="3">
        <f>'5. Ladderane concentrations'!I18/('5. Ladderane concentrations'!I18+'5. Ladderane concentrations'!G18)</f>
        <v>0.28491949785190307</v>
      </c>
      <c r="D18" s="2">
        <f t="shared" si="0"/>
        <v>13.329925849878425</v>
      </c>
    </row>
    <row r="19" spans="1:4" ht="14.5" x14ac:dyDescent="0.35">
      <c r="A19" s="35">
        <v>4.25</v>
      </c>
      <c r="B19" s="35">
        <v>41.44</v>
      </c>
      <c r="C19" s="3">
        <f>'5. Ladderane concentrations'!I19/('5. Ladderane concentrations'!I19+'5. Ladderane concentrations'!G19)</f>
        <v>0.4878260382986282</v>
      </c>
      <c r="D19" s="2">
        <f t="shared" si="0"/>
        <v>15.761366149865536</v>
      </c>
    </row>
    <row r="20" spans="1:4" ht="14.5" x14ac:dyDescent="0.35">
      <c r="A20" s="35">
        <v>4.6500000000000004</v>
      </c>
      <c r="B20" s="35">
        <v>44.5</v>
      </c>
      <c r="C20" s="3">
        <f>'5. Ladderane concentrations'!I20/('5. Ladderane concentrations'!I20+'5. Ladderane concentrations'!G20)</f>
        <v>0.40026045785992559</v>
      </c>
      <c r="D20" s="2">
        <f t="shared" si="0"/>
        <v>14.928297642438752</v>
      </c>
    </row>
    <row r="21" spans="1:4" ht="14.5" x14ac:dyDescent="0.35">
      <c r="A21" s="35">
        <v>4.75</v>
      </c>
      <c r="B21" s="35">
        <v>46.6</v>
      </c>
      <c r="C21" s="3">
        <f>'5. Ladderane concentrations'!I21/('5. Ladderane concentrations'!I21+'5. Ladderane concentrations'!G21)</f>
        <v>0.44244599626564396</v>
      </c>
      <c r="D21" s="2">
        <f t="shared" si="0"/>
        <v>15.347326106599995</v>
      </c>
    </row>
    <row r="22" spans="1:4" ht="14.5" x14ac:dyDescent="0.35">
      <c r="A22" s="35">
        <v>4.95</v>
      </c>
      <c r="B22" s="35">
        <v>48</v>
      </c>
      <c r="C22" s="3">
        <f>'5. Ladderane concentrations'!I22/('5. Ladderane concentrations'!I22+'5. Ladderane concentrations'!G22)</f>
        <v>0.3669900203312535</v>
      </c>
      <c r="D22" s="2">
        <f t="shared" si="0"/>
        <v>14.559090856845939</v>
      </c>
    </row>
    <row r="23" spans="1:4" ht="14.5" x14ac:dyDescent="0.35">
      <c r="A23" s="35">
        <v>5.05</v>
      </c>
      <c r="B23" s="35">
        <v>48.8</v>
      </c>
      <c r="C23" s="3">
        <f>'5. Ladderane concentrations'!I23/('5. Ladderane concentrations'!I23+'5. Ladderane concentrations'!G23)</f>
        <v>0.46888554993401227</v>
      </c>
      <c r="D23" s="2">
        <f t="shared" si="0"/>
        <v>15.591868335830652</v>
      </c>
    </row>
    <row r="24" spans="1:4" ht="14.5" x14ac:dyDescent="0.35">
      <c r="A24" s="35">
        <v>5.15</v>
      </c>
      <c r="B24" s="35">
        <v>49.7</v>
      </c>
      <c r="C24" s="3">
        <f>'5. Ladderane concentrations'!I24/('5. Ladderane concentrations'!I24+'5. Ladderane concentrations'!G24)</f>
        <v>0.4407010251488141</v>
      </c>
      <c r="D24" s="2">
        <f t="shared" si="0"/>
        <v>15.330781366694184</v>
      </c>
    </row>
    <row r="25" spans="1:4" ht="14.5" x14ac:dyDescent="0.35">
      <c r="A25" s="35">
        <v>5.3</v>
      </c>
      <c r="B25" s="35">
        <v>50.8</v>
      </c>
      <c r="C25" s="3">
        <f>'5. Ladderane concentrations'!I25/('5. Ladderane concentrations'!I25+'5. Ladderane concentrations'!G25)</f>
        <v>0.41613197836323762</v>
      </c>
      <c r="D25" s="2">
        <f t="shared" si="0"/>
        <v>15.091115567605886</v>
      </c>
    </row>
    <row r="26" spans="1:4" ht="14.5" x14ac:dyDescent="0.35">
      <c r="A26" s="35">
        <v>5.4</v>
      </c>
      <c r="B26" s="35">
        <v>51.7</v>
      </c>
      <c r="C26" s="3">
        <f>'5. Ladderane concentrations'!I26/('5. Ladderane concentrations'!I26+'5. Ladderane concentrations'!G26)</f>
        <v>0.39298057155117511</v>
      </c>
      <c r="D26" s="2">
        <f t="shared" si="0"/>
        <v>14.851060292546439</v>
      </c>
    </row>
    <row r="27" spans="1:4" ht="14.5" x14ac:dyDescent="0.35">
      <c r="A27" s="35">
        <v>6</v>
      </c>
      <c r="B27" s="35">
        <v>63.1</v>
      </c>
      <c r="C27" s="3">
        <f>'5. Ladderane concentrations'!I27/('5. Ladderane concentrations'!I27+'5. Ladderane concentrations'!G27)</f>
        <v>0.45179572507480442</v>
      </c>
      <c r="D27" s="2">
        <f t="shared" si="0"/>
        <v>15.435053567044044</v>
      </c>
    </row>
    <row r="28" spans="1:4" ht="14.5" x14ac:dyDescent="0.35">
      <c r="A28" s="35">
        <v>6.45</v>
      </c>
      <c r="B28" s="35">
        <v>68.900000000000006</v>
      </c>
      <c r="C28" s="3">
        <f>'5. Ladderane concentrations'!I28/('5. Ladderane concentrations'!I28+'5. Ladderane concentrations'!G28)</f>
        <v>0.47044991429101546</v>
      </c>
      <c r="D28" s="2">
        <f t="shared" si="0"/>
        <v>15.606022859183218</v>
      </c>
    </row>
    <row r="29" spans="1:4" ht="14.5" x14ac:dyDescent="0.35">
      <c r="A29" s="35">
        <v>6.55</v>
      </c>
      <c r="B29" s="35">
        <v>70.7</v>
      </c>
      <c r="C29" s="3">
        <f>'5. Ladderane concentrations'!I29/('5. Ladderane concentrations'!I29+'5. Ladderane concentrations'!G29)</f>
        <v>0.40987710011201034</v>
      </c>
      <c r="D29" s="2">
        <f t="shared" si="0"/>
        <v>15.027798919125633</v>
      </c>
    </row>
    <row r="30" spans="1:4" ht="14.5" x14ac:dyDescent="0.35">
      <c r="A30" s="35">
        <v>7.35</v>
      </c>
      <c r="B30" s="35">
        <v>75</v>
      </c>
      <c r="C30" s="3">
        <f>'5. Ladderane concentrations'!I30/('5. Ladderane concentrations'!I30+'5. Ladderane concentrations'!G30)</f>
        <v>0.47508574237389423</v>
      </c>
      <c r="D30" s="2">
        <f t="shared" si="0"/>
        <v>15.647793156567786</v>
      </c>
    </row>
    <row r="31" spans="1:4" ht="14.5" x14ac:dyDescent="0.35">
      <c r="A31" s="35">
        <v>7.85</v>
      </c>
      <c r="B31" s="35">
        <v>81</v>
      </c>
      <c r="C31" s="3">
        <f>'5. Ladderane concentrations'!I31/('5. Ladderane concentrations'!I31+'5. Ladderane concentrations'!G31)</f>
        <v>0.45929410609595106</v>
      </c>
      <c r="D31" s="2">
        <f t="shared" si="0"/>
        <v>15.504377824765029</v>
      </c>
    </row>
    <row r="32" spans="1:4" ht="14.5" x14ac:dyDescent="0.35">
      <c r="A32" s="35">
        <v>8.0500000000000007</v>
      </c>
      <c r="B32" s="35">
        <v>85.2</v>
      </c>
      <c r="C32" s="3">
        <f>'5. Ladderane concentrations'!I32/('5. Ladderane concentrations'!I32+'5. Ladderane concentrations'!G32)</f>
        <v>0.44481684504129348</v>
      </c>
      <c r="D32" s="2">
        <f t="shared" si="0"/>
        <v>15.369715725083598</v>
      </c>
    </row>
    <row r="33" spans="1:4" ht="14.5" x14ac:dyDescent="0.35">
      <c r="A33" s="35">
        <v>8.4</v>
      </c>
      <c r="B33" s="35">
        <v>88.6</v>
      </c>
      <c r="C33" s="3">
        <f>'5. Ladderane concentrations'!I33/('5. Ladderane concentrations'!I33+'5. Ladderane concentrations'!G33)</f>
        <v>0.55501895284117497</v>
      </c>
      <c r="D33" s="2">
        <f t="shared" si="0"/>
        <v>16.343022544876749</v>
      </c>
    </row>
    <row r="34" spans="1:4" ht="14.5" x14ac:dyDescent="0.35">
      <c r="A34" s="35">
        <v>8.75</v>
      </c>
      <c r="B34" s="35">
        <v>91</v>
      </c>
      <c r="C34" s="3">
        <f>'5. Ladderane concentrations'!I34/('5. Ladderane concentrations'!I34+'5. Ladderane concentrations'!G34)</f>
        <v>0.4306765150261177</v>
      </c>
      <c r="D34" s="2">
        <f t="shared" si="0"/>
        <v>15.234586145693175</v>
      </c>
    </row>
    <row r="35" spans="1:4" ht="14.5" x14ac:dyDescent="0.35">
      <c r="A35" s="35">
        <v>9</v>
      </c>
      <c r="B35" s="35">
        <v>93</v>
      </c>
      <c r="C35" s="3">
        <f>'5. Ladderane concentrations'!I35/('5. Ladderane concentrations'!I35+'5. Ladderane concentrations'!G35)</f>
        <v>0.39457827635827225</v>
      </c>
      <c r="D35" s="2">
        <f t="shared" si="0"/>
        <v>14.868162031215501</v>
      </c>
    </row>
    <row r="36" spans="1:4" ht="14.5" x14ac:dyDescent="0.35">
      <c r="A36" s="35">
        <v>9.5</v>
      </c>
      <c r="B36" s="35">
        <v>96.6</v>
      </c>
      <c r="C36" s="3">
        <f>'5. Ladderane concentrations'!I36/('5. Ladderane concentrations'!I36+'5. Ladderane concentrations'!G36)</f>
        <v>0.37843362683123277</v>
      </c>
      <c r="D36" s="2">
        <f t="shared" si="0"/>
        <v>14.691070230511066</v>
      </c>
    </row>
    <row r="37" spans="1:4" ht="14.5" x14ac:dyDescent="0.35">
      <c r="A37" s="35">
        <v>9.8000000000000007</v>
      </c>
      <c r="B37" s="35">
        <v>98.3</v>
      </c>
      <c r="C37" s="3">
        <f>'5. Ladderane concentrations'!I37/('5. Ladderane concentrations'!I37+'5. Ladderane concentrations'!G37)</f>
        <v>0.42967753080306331</v>
      </c>
      <c r="D37" s="2">
        <f t="shared" si="0"/>
        <v>15.224886581563878</v>
      </c>
    </row>
    <row r="38" spans="1:4" ht="14.5" x14ac:dyDescent="0.35">
      <c r="A38" s="35">
        <v>10.1</v>
      </c>
      <c r="B38" s="35">
        <v>100.2</v>
      </c>
      <c r="C38" s="3">
        <f>'5. Ladderane concentrations'!I38/('5. Ladderane concentrations'!I38+'5. Ladderane concentrations'!G38)</f>
        <v>0.40373184100794307</v>
      </c>
      <c r="D38" s="2">
        <f t="shared" si="0"/>
        <v>14.964532300753863</v>
      </c>
    </row>
    <row r="39" spans="1:4" ht="14.5" x14ac:dyDescent="0.35">
      <c r="A39" s="35">
        <v>10.4</v>
      </c>
      <c r="B39" s="35">
        <v>103.5</v>
      </c>
      <c r="C39" s="3">
        <f>'5. Ladderane concentrations'!I39/('5. Ladderane concentrations'!I39+'5. Ladderane concentrations'!G39)</f>
        <v>0.38433313406908864</v>
      </c>
      <c r="D39" s="2">
        <f t="shared" si="0"/>
        <v>14.756925525292896</v>
      </c>
    </row>
    <row r="40" spans="1:4" ht="14.5" x14ac:dyDescent="0.35">
      <c r="A40" s="35">
        <v>10.7</v>
      </c>
      <c r="B40" s="35">
        <v>106.7</v>
      </c>
      <c r="C40" s="3">
        <f>'5. Ladderane concentrations'!I40/('5. Ladderane concentrations'!I40+'5. Ladderane concentrations'!G40)</f>
        <v>0.43481021389337715</v>
      </c>
      <c r="D40" s="2">
        <f t="shared" si="0"/>
        <v>15.274498184381104</v>
      </c>
    </row>
    <row r="41" spans="1:4" ht="14.5" x14ac:dyDescent="0.35">
      <c r="A41" s="35">
        <v>11.2</v>
      </c>
      <c r="B41" s="35">
        <v>111.95</v>
      </c>
      <c r="C41" s="3">
        <f>'5. Ladderane concentrations'!I41/('5. Ladderane concentrations'!I41+'5. Ladderane concentrations'!G41)</f>
        <v>0.42970082863312409</v>
      </c>
      <c r="D41" s="2">
        <f t="shared" si="0"/>
        <v>15.225113035182636</v>
      </c>
    </row>
    <row r="42" spans="1:4" ht="14.5" x14ac:dyDescent="0.35">
      <c r="A42" s="35">
        <v>12.3</v>
      </c>
      <c r="B42" s="35">
        <v>121.7</v>
      </c>
      <c r="C42" s="3">
        <f>'5. Ladderane concentrations'!I42/('5. Ladderane concentrations'!I42+'5. Ladderane concentrations'!G42)</f>
        <v>0.28448279586807818</v>
      </c>
      <c r="D42" s="2">
        <f t="shared" si="0"/>
        <v>13.32112752659847</v>
      </c>
    </row>
    <row r="43" spans="1:4" ht="14.5" x14ac:dyDescent="0.35">
      <c r="A43" s="35">
        <v>12.4</v>
      </c>
      <c r="B43" s="35">
        <v>123.1</v>
      </c>
      <c r="C43" s="3">
        <f>'5. Ladderane concentrations'!I43/('5. Ladderane concentrations'!I43+'5. Ladderane concentrations'!G43)</f>
        <v>0.39671714386617207</v>
      </c>
      <c r="D43" s="2">
        <f t="shared" si="0"/>
        <v>14.89092179311058</v>
      </c>
    </row>
    <row r="44" spans="1:4" ht="14.5" x14ac:dyDescent="0.35">
      <c r="A44" s="35">
        <v>12.6</v>
      </c>
      <c r="B44" s="35">
        <v>124.5</v>
      </c>
      <c r="C44" s="3">
        <f>'5. Ladderane concentrations'!I44/('5. Ladderane concentrations'!I44+'5. Ladderane concentrations'!G44)</f>
        <v>0.32780854577728569</v>
      </c>
      <c r="D44" s="2">
        <f t="shared" si="0"/>
        <v>14.051589643777451</v>
      </c>
    </row>
    <row r="45" spans="1:4" ht="14.5" x14ac:dyDescent="0.35">
      <c r="A45" s="35">
        <v>12.7</v>
      </c>
      <c r="B45" s="35">
        <v>125.8</v>
      </c>
      <c r="C45" s="3">
        <f>'5. Ladderane concentrations'!I45/('5. Ladderane concentrations'!I45+'5. Ladderane concentrations'!G45)</f>
        <v>0.36992397812397093</v>
      </c>
      <c r="D45" s="2">
        <f t="shared" si="0"/>
        <v>14.593496073646184</v>
      </c>
    </row>
    <row r="46" spans="1:4" ht="14.5" x14ac:dyDescent="0.35">
      <c r="A46" s="35">
        <v>12.8</v>
      </c>
      <c r="B46" s="35">
        <v>127</v>
      </c>
      <c r="C46" s="3">
        <f>'5. Ladderane concentrations'!I46/('5. Ladderane concentrations'!I46+'5. Ladderane concentrations'!G46)</f>
        <v>0.28660130977242299</v>
      </c>
      <c r="D46" s="2">
        <f t="shared" si="0"/>
        <v>13.363449735153164</v>
      </c>
    </row>
    <row r="47" spans="1:4" ht="14.5" x14ac:dyDescent="0.35">
      <c r="A47" s="35">
        <v>12.9</v>
      </c>
      <c r="B47" s="35">
        <v>128.21</v>
      </c>
      <c r="C47" s="3">
        <f>'5. Ladderane concentrations'!I47/('5. Ladderane concentrations'!I47+'5. Ladderane concentrations'!G47)</f>
        <v>0.39775113784876232</v>
      </c>
      <c r="D47" s="2">
        <f t="shared" si="0"/>
        <v>14.901870433626305</v>
      </c>
    </row>
    <row r="48" spans="1:4" ht="14.5" x14ac:dyDescent="0.35">
      <c r="A48" s="35">
        <v>13</v>
      </c>
      <c r="B48" s="35">
        <v>129.30000000000001</v>
      </c>
      <c r="C48" s="3">
        <f>'5. Ladderane concentrations'!I48/('5. Ladderane concentrations'!I48+'5. Ladderane concentrations'!G48)</f>
        <v>0.27424198981355008</v>
      </c>
      <c r="D48" s="2">
        <f t="shared" si="0"/>
        <v>13.102549239095602</v>
      </c>
    </row>
    <row r="49" spans="1:4" ht="14.5" x14ac:dyDescent="0.35">
      <c r="A49" s="35">
        <v>13.2</v>
      </c>
      <c r="B49" s="35">
        <v>131.94999999999999</v>
      </c>
      <c r="C49" s="3">
        <f>'5. Ladderane concentrations'!I49/('5. Ladderane concentrations'!I49+'5. Ladderane concentrations'!G49)</f>
        <v>0.41988296906693151</v>
      </c>
      <c r="D49" s="2">
        <f t="shared" si="0"/>
        <v>15.128598336096243</v>
      </c>
    </row>
    <row r="50" spans="1:4" ht="14.5" x14ac:dyDescent="0.35">
      <c r="A50" s="35">
        <v>13.4</v>
      </c>
      <c r="B50" s="35">
        <v>134.5</v>
      </c>
      <c r="C50" s="3">
        <f>'5. Ladderane concentrations'!I50/('5. Ladderane concentrations'!I50+'5. Ladderane concentrations'!G50)</f>
        <v>0.39104881429467386</v>
      </c>
      <c r="D50" s="2">
        <f t="shared" si="0"/>
        <v>14.830265287018806</v>
      </c>
    </row>
    <row r="51" spans="1:4" ht="14.5" x14ac:dyDescent="0.35">
      <c r="A51" s="35">
        <v>13.6</v>
      </c>
      <c r="B51" s="35">
        <v>136.22999999999999</v>
      </c>
      <c r="C51" s="3">
        <f>'5. Ladderane concentrations'!I51/('5. Ladderane concentrations'!I51+'5. Ladderane concentrations'!G51)</f>
        <v>0.4526938284532363</v>
      </c>
      <c r="D51" s="2">
        <f t="shared" si="0"/>
        <v>15.44340292599261</v>
      </c>
    </row>
    <row r="52" spans="1:4" ht="14.5" x14ac:dyDescent="0.35">
      <c r="A52" s="35">
        <v>14.1</v>
      </c>
      <c r="B52" s="35">
        <v>141.24</v>
      </c>
      <c r="C52" s="3">
        <f>'5. Ladderane concentrations'!I52/('5. Ladderane concentrations'!I52+'5. Ladderane concentrations'!G52)</f>
        <v>0.42108720562762025</v>
      </c>
      <c r="D52" s="2">
        <f t="shared" si="0"/>
        <v>15.140558044190163</v>
      </c>
    </row>
    <row r="53" spans="1:4" ht="14.5" x14ac:dyDescent="0.35">
      <c r="A53" s="35">
        <v>15.1</v>
      </c>
      <c r="B53" s="35">
        <v>150.5</v>
      </c>
      <c r="C53" s="3">
        <f>'5. Ladderane concentrations'!I53/('5. Ladderane concentrations'!I53+'5. Ladderane concentrations'!G53)</f>
        <v>0.49419874292154087</v>
      </c>
      <c r="D53" s="2">
        <f t="shared" si="0"/>
        <v>15.81758801518386</v>
      </c>
    </row>
    <row r="54" spans="1:4" ht="14.5" x14ac:dyDescent="0.35">
      <c r="A54" s="35">
        <v>15.7</v>
      </c>
      <c r="B54" s="35">
        <v>156.32</v>
      </c>
      <c r="C54" s="3">
        <f>'5. Ladderane concentrations'!I54/('5. Ladderane concentrations'!I54+'5. Ladderane concentrations'!G54)</f>
        <v>0.52791085222021505</v>
      </c>
      <c r="D54" s="2">
        <f t="shared" si="0"/>
        <v>16.110412463947263</v>
      </c>
    </row>
    <row r="55" spans="1:4" ht="14.5" x14ac:dyDescent="0.35">
      <c r="A55" s="35">
        <v>16.809999999999999</v>
      </c>
      <c r="B55" s="35">
        <v>186.81</v>
      </c>
      <c r="C55" s="3">
        <f>'5. Ladderane concentrations'!I55/('5. Ladderane concentrations'!I55+'5. Ladderane concentrations'!G55)</f>
        <v>0.39490428275261347</v>
      </c>
      <c r="D55" s="2">
        <f t="shared" si="0"/>
        <v>14.871640944933919</v>
      </c>
    </row>
    <row r="56" spans="1:4" ht="14.5" x14ac:dyDescent="0.35">
      <c r="A56" s="35">
        <v>18.12</v>
      </c>
      <c r="B56" s="35">
        <v>205.29090909999999</v>
      </c>
      <c r="C56" s="3">
        <f>'5. Ladderane concentrations'!I56/('5. Ladderane concentrations'!I56+'5. Ladderane concentrations'!G56)</f>
        <v>0.50019167326221303</v>
      </c>
      <c r="D56" s="2">
        <f t="shared" si="0"/>
        <v>15.870153898609113</v>
      </c>
    </row>
    <row r="57" spans="1:4" ht="14.5" x14ac:dyDescent="0.35">
      <c r="A57" s="35">
        <v>19.18</v>
      </c>
      <c r="B57" s="35">
        <v>220.26</v>
      </c>
      <c r="C57" s="3">
        <f>'5. Ladderane concentrations'!I57/('5. Ladderane concentrations'!I57+'5. Ladderane concentrations'!G57)</f>
        <v>0.45710481802538583</v>
      </c>
      <c r="D57" s="2">
        <f t="shared" si="0"/>
        <v>15.48422608221159</v>
      </c>
    </row>
    <row r="58" spans="1:4" ht="14.5" x14ac:dyDescent="0.35">
      <c r="A58" s="35">
        <v>20.68</v>
      </c>
      <c r="B58" s="35">
        <v>242.34</v>
      </c>
      <c r="C58" s="3">
        <f>'5. Ladderane concentrations'!I58/('5. Ladderane concentrations'!I58+'5. Ladderane concentrations'!G58)</f>
        <v>0.39346377552846734</v>
      </c>
      <c r="D58" s="2">
        <f t="shared" si="0"/>
        <v>14.856241672072539</v>
      </c>
    </row>
    <row r="59" spans="1:4" ht="14.5" x14ac:dyDescent="0.35">
      <c r="A59" s="35">
        <v>22.68</v>
      </c>
      <c r="B59" s="35">
        <v>265.61</v>
      </c>
      <c r="C59" s="3">
        <f>'5. Ladderane concentrations'!I59/('5. Ladderane concentrations'!I59+'5. Ladderane concentrations'!G59)</f>
        <v>0.4592751029616079</v>
      </c>
      <c r="D59" s="2">
        <f t="shared" si="0"/>
        <v>15.504203210554261</v>
      </c>
    </row>
    <row r="60" spans="1:4" ht="14.5" x14ac:dyDescent="0.35">
      <c r="A60" s="35">
        <v>23.78</v>
      </c>
      <c r="B60" s="35">
        <v>280.5</v>
      </c>
      <c r="C60" s="3">
        <f>'5. Ladderane concentrations'!I60/('5. Ladderane concentrations'!I60+'5. Ladderane concentrations'!G60)</f>
        <v>0.46231943844025719</v>
      </c>
      <c r="D60" s="2">
        <f t="shared" si="0"/>
        <v>15.532110488498436</v>
      </c>
    </row>
    <row r="61" spans="1:4" ht="14.5" x14ac:dyDescent="0.35">
      <c r="A61" s="35">
        <v>25.28</v>
      </c>
      <c r="B61" s="35">
        <v>301.45999999999998</v>
      </c>
      <c r="C61" s="3">
        <f>'5. Ladderane concentrations'!I61/('5. Ladderane concentrations'!I61+'5. Ladderane concentrations'!G61)</f>
        <v>0.54318565616318482</v>
      </c>
      <c r="D61" s="2">
        <f t="shared" si="0"/>
        <v>16.241583956664872</v>
      </c>
    </row>
    <row r="62" spans="1:4" ht="14.5" x14ac:dyDescent="0.35">
      <c r="A62" s="35">
        <v>26.18</v>
      </c>
      <c r="B62" s="35">
        <v>318.31</v>
      </c>
      <c r="C62" s="3">
        <f>'5. Ladderane concentrations'!I62/('5. Ladderane concentrations'!I62+'5. Ladderane concentrations'!G62)</f>
        <v>0.35018780262284488</v>
      </c>
      <c r="D62" s="2">
        <f t="shared" si="0"/>
        <v>14.353464651789752</v>
      </c>
    </row>
    <row r="63" spans="1:4" ht="14.5" x14ac:dyDescent="0.35">
      <c r="A63" s="35">
        <v>27.58</v>
      </c>
      <c r="B63" s="35">
        <v>339.21</v>
      </c>
      <c r="C63" s="3">
        <f>'5. Ladderane concentrations'!I63/('5. Ladderane concentrations'!I63+'5. Ladderane concentrations'!G63)</f>
        <v>0.6222997681615321</v>
      </c>
      <c r="D63" s="2">
        <f t="shared" si="0"/>
        <v>16.92875977567768</v>
      </c>
    </row>
    <row r="64" spans="1:4" ht="14.5" x14ac:dyDescent="0.35">
      <c r="A64" s="35">
        <v>29.38</v>
      </c>
      <c r="B64" s="35">
        <v>370.96249999999998</v>
      </c>
      <c r="C64" s="3">
        <f>'5. Ladderane concentrations'!I64/('5. Ladderane concentrations'!I64+'5. Ladderane concentrations'!G64)</f>
        <v>0.38733179941346446</v>
      </c>
      <c r="D64" s="2">
        <f t="shared" si="0"/>
        <v>14.789878779360016</v>
      </c>
    </row>
    <row r="65" spans="1:4" ht="14.5" x14ac:dyDescent="0.35">
      <c r="A65" s="35">
        <v>30.38</v>
      </c>
      <c r="B65" s="35">
        <v>386.58</v>
      </c>
      <c r="C65" s="3">
        <f>'5. Ladderane concentrations'!I65/('5. Ladderane concentrations'!I65+'5. Ladderane concentrations'!G65)</f>
        <v>0.54372115224585327</v>
      </c>
      <c r="D65" s="2">
        <f t="shared" si="0"/>
        <v>16.246175530395167</v>
      </c>
    </row>
    <row r="66" spans="1:4" ht="14.5" x14ac:dyDescent="0.35">
      <c r="A66" s="35">
        <v>31.28</v>
      </c>
      <c r="B66" s="35">
        <v>398.19</v>
      </c>
      <c r="C66" s="3">
        <f>'5. Ladderane concentrations'!I66/('5. Ladderane concentrations'!I66+'5. Ladderane concentrations'!G66)</f>
        <v>0.58697172433223643</v>
      </c>
      <c r="D66" s="2">
        <f t="shared" si="0"/>
        <v>16.618087153844289</v>
      </c>
    </row>
    <row r="67" spans="1:4" ht="14.5" x14ac:dyDescent="0.35">
      <c r="A67" s="35">
        <v>32.880000000000003</v>
      </c>
      <c r="B67" s="35">
        <v>420.51</v>
      </c>
      <c r="C67" s="3">
        <f>'5. Ladderane concentrations'!I67/('5. Ladderane concentrations'!I67+'5. Ladderane concentrations'!G67)</f>
        <v>0.62732017106453974</v>
      </c>
      <c r="D67" s="2">
        <f t="shared" si="0"/>
        <v>16.973852842372196</v>
      </c>
    </row>
    <row r="68" spans="1:4" ht="14.5" x14ac:dyDescent="0.35">
      <c r="A68" s="35">
        <v>34.380000000000003</v>
      </c>
      <c r="B68" s="35">
        <v>445.48</v>
      </c>
      <c r="C68" s="3">
        <f>'5. Ladderane concentrations'!I68/('5. Ladderane concentrations'!I68+'5. Ladderane concentrations'!G68)</f>
        <v>0.64101104107821494</v>
      </c>
      <c r="D68" s="2">
        <f t="shared" si="0"/>
        <v>17.098426720670091</v>
      </c>
    </row>
    <row r="69" spans="1:4" ht="14.5" x14ac:dyDescent="0.35">
      <c r="A69" s="35">
        <v>35.78</v>
      </c>
      <c r="B69" s="35">
        <v>467.82</v>
      </c>
      <c r="C69" s="3">
        <f>'5. Ladderane concentrations'!I69/('5. Ladderane concentrations'!I69+'5. Ladderane concentrations'!G69)</f>
        <v>0.65827537476312314</v>
      </c>
      <c r="D69" s="2">
        <f>16.3-1.5*LN(0.7/(C69-0.2)-1)</f>
        <v>17.259506638563238</v>
      </c>
    </row>
    <row r="70" spans="1:4" ht="14.5" x14ac:dyDescent="0.35">
      <c r="A70" s="35">
        <v>36.58</v>
      </c>
      <c r="B70" s="35">
        <v>483.11</v>
      </c>
      <c r="C70" s="3">
        <f>'5. Ladderane concentrations'!I70/('5. Ladderane concentrations'!I70+'5. Ladderane concentrations'!G70)</f>
        <v>0.68363037594480291</v>
      </c>
      <c r="D70" s="2">
        <f>16.3-1.5*LN(0.7/(C70-0.2)-1)</f>
        <v>17.506499141809758</v>
      </c>
    </row>
    <row r="71" spans="1:4" ht="14.5" x14ac:dyDescent="0.35">
      <c r="A71" s="35">
        <v>37.479999999999997</v>
      </c>
      <c r="B71" s="35">
        <v>496.1</v>
      </c>
      <c r="C71" s="3">
        <f>'5. Ladderane concentrations'!I71/('5. Ladderane concentrations'!I71+'5. Ladderane concentrations'!G71)</f>
        <v>0.77649032044708499</v>
      </c>
      <c r="D71" s="2">
        <f t="shared" ref="D71" si="1">16.3-1.5*LN(0.7/(C71-0.2)-1)</f>
        <v>18.610958529130333</v>
      </c>
    </row>
    <row r="73" spans="1:4" x14ac:dyDescent="0.35">
      <c r="C73" s="3"/>
    </row>
    <row r="74" spans="1:4" x14ac:dyDescent="0.35">
      <c r="C74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5F63-C4A6-4C14-8E34-5DD09500E0FF}">
  <dimension ref="A1:H74"/>
  <sheetViews>
    <sheetView topLeftCell="D1" workbookViewId="0">
      <selection activeCell="G6" sqref="G6"/>
    </sheetView>
  </sheetViews>
  <sheetFormatPr defaultRowHeight="15.5" x14ac:dyDescent="0.35"/>
  <cols>
    <col min="1" max="1" width="11.90625" style="1" bestFit="1" customWidth="1"/>
    <col min="2" max="2" width="18.90625" bestFit="1" customWidth="1"/>
    <col min="3" max="3" width="23.453125" bestFit="1" customWidth="1"/>
    <col min="4" max="4" width="21" bestFit="1" customWidth="1"/>
    <col min="5" max="6" width="20.7265625" bestFit="1" customWidth="1"/>
    <col min="7" max="7" width="37.08984375" bestFit="1" customWidth="1"/>
    <col min="8" max="8" width="33.26953125" bestFit="1" customWidth="1"/>
  </cols>
  <sheetData>
    <row r="1" spans="1:8" x14ac:dyDescent="0.35">
      <c r="A1" s="1" t="s">
        <v>13</v>
      </c>
      <c r="B1" t="s">
        <v>11</v>
      </c>
      <c r="C1" t="s">
        <v>63</v>
      </c>
      <c r="E1" s="39" t="s">
        <v>64</v>
      </c>
      <c r="F1" s="39"/>
    </row>
    <row r="2" spans="1:8" x14ac:dyDescent="0.35">
      <c r="A2" s="1" t="s">
        <v>12</v>
      </c>
      <c r="B2" t="s">
        <v>10</v>
      </c>
      <c r="C2" t="s">
        <v>9</v>
      </c>
      <c r="D2" t="s">
        <v>8</v>
      </c>
      <c r="E2" t="s">
        <v>19</v>
      </c>
      <c r="F2" t="s">
        <v>18</v>
      </c>
      <c r="G2" t="s">
        <v>21</v>
      </c>
      <c r="H2" t="s">
        <v>20</v>
      </c>
    </row>
    <row r="3" spans="1:8" ht="14.5" x14ac:dyDescent="0.35">
      <c r="A3" s="35">
        <v>0.25</v>
      </c>
      <c r="B3" s="35">
        <v>7</v>
      </c>
      <c r="C3" s="2">
        <v>15487.155709455143</v>
      </c>
      <c r="D3" s="2">
        <v>22814.36061668396</v>
      </c>
      <c r="E3" t="s">
        <v>17</v>
      </c>
      <c r="F3" t="s">
        <v>17</v>
      </c>
      <c r="G3" t="s">
        <v>17</v>
      </c>
      <c r="H3" t="s">
        <v>17</v>
      </c>
    </row>
    <row r="4" spans="1:8" ht="14.5" x14ac:dyDescent="0.35">
      <c r="A4" s="35">
        <v>0.55000000000000004</v>
      </c>
      <c r="B4" s="35">
        <v>8.3000000000000007</v>
      </c>
      <c r="C4" s="2">
        <v>8131.4941637341708</v>
      </c>
      <c r="D4" s="2">
        <v>7504.7589625425662</v>
      </c>
      <c r="E4" s="3">
        <f>(-G4)*(C4/1000)</f>
        <v>-4.0298829757165757</v>
      </c>
      <c r="F4" s="3">
        <f>(-H4)*(D4/1000)</f>
        <v>-6.4186058294977517</v>
      </c>
      <c r="G4" s="3">
        <f>(-LN($C4/$C$3))/('7. Degradation rates'!B4-'7. Degradation rates'!$B$3)</f>
        <v>0.49558948141284276</v>
      </c>
      <c r="H4" s="3">
        <f>(-LN($D4/$D$3))/('7. Degradation rates'!B4-'7. Degradation rates'!$B$3)</f>
        <v>0.85527141664829265</v>
      </c>
    </row>
    <row r="5" spans="1:8" ht="14.5" x14ac:dyDescent="0.35">
      <c r="A5" s="35">
        <v>0.85</v>
      </c>
      <c r="B5" s="35">
        <v>9.33</v>
      </c>
      <c r="C5" s="2">
        <v>9337.8530866913406</v>
      </c>
      <c r="D5" s="2">
        <v>10362.948138981767</v>
      </c>
      <c r="E5" s="3">
        <f t="shared" ref="E5:E36" si="0">(-G5)*(C5/1000)</f>
        <v>-2.0276152190202734</v>
      </c>
      <c r="F5" s="3">
        <f t="shared" ref="F5:F68" si="1">(-H5)*(D5/1000)</f>
        <v>-3.5098523613385813</v>
      </c>
      <c r="G5" s="3">
        <f>(-LN($C5/$C$3))/('7. Degradation rates'!B5-'7. Degradation rates'!$B$3)</f>
        <v>0.21713933601184052</v>
      </c>
      <c r="H5" s="3">
        <f>(-LN($D5/$D$3))/('7. Degradation rates'!B5-'7. Degradation rates'!$B$3)</f>
        <v>0.33869245645799878</v>
      </c>
    </row>
    <row r="6" spans="1:8" ht="14.5" x14ac:dyDescent="0.35">
      <c r="A6" s="35">
        <v>0.95</v>
      </c>
      <c r="B6" s="35">
        <v>9.6</v>
      </c>
      <c r="C6" s="2">
        <v>13884.545867761623</v>
      </c>
      <c r="D6" s="2">
        <v>12997.229646740951</v>
      </c>
      <c r="E6" s="3">
        <f t="shared" si="0"/>
        <v>-0.5833357134237821</v>
      </c>
      <c r="F6" s="3">
        <f t="shared" si="1"/>
        <v>-2.8126702738879463</v>
      </c>
      <c r="G6" s="3">
        <f>(-LN($C6/$C$3))/('7. Degradation rates'!B6-'7. Degradation rates'!$B$3)</f>
        <v>4.2013308824037456E-2</v>
      </c>
      <c r="H6" s="3">
        <f>(-LN($D6/$D$3))/('7. Degradation rates'!B6-'7. Degradation rates'!$B$3)</f>
        <v>0.21640536870818636</v>
      </c>
    </row>
    <row r="7" spans="1:8" ht="14.5" x14ac:dyDescent="0.35">
      <c r="A7" s="35">
        <v>1</v>
      </c>
      <c r="B7" s="35">
        <v>9.8000000000000007</v>
      </c>
      <c r="C7" s="2">
        <v>14835.091772257816</v>
      </c>
      <c r="D7" s="2">
        <v>10057.507280745651</v>
      </c>
      <c r="E7" s="3">
        <f t="shared" si="0"/>
        <v>-0.22790715213509721</v>
      </c>
      <c r="F7" s="3">
        <f t="shared" si="1"/>
        <v>-2.9420753365007739</v>
      </c>
      <c r="G7" s="3">
        <f>(-LN($C7/$C$3))/('7. Degradation rates'!B7-'7. Degradation rates'!$B$3)</f>
        <v>1.5362705916069372E-2</v>
      </c>
      <c r="H7" s="3">
        <f>(-LN($D7/$D$3))/('7. Degradation rates'!B7-'7. Degradation rates'!$B$3)</f>
        <v>0.29252530019373274</v>
      </c>
    </row>
    <row r="8" spans="1:8" ht="14.5" x14ac:dyDescent="0.35">
      <c r="A8" s="35">
        <v>1.65</v>
      </c>
      <c r="B8" s="35">
        <v>16.850000000000001</v>
      </c>
      <c r="C8" s="2">
        <v>10766.972857748522</v>
      </c>
      <c r="D8" s="2">
        <v>6541.9434005752028</v>
      </c>
      <c r="E8" s="3">
        <f t="shared" si="0"/>
        <v>-0.39736976604784985</v>
      </c>
      <c r="F8" s="3">
        <f t="shared" si="1"/>
        <v>-0.82963525627007939</v>
      </c>
      <c r="G8" s="3">
        <f>(-LN($C8/$C$3))/('7. Degradation rates'!B8-'7. Degradation rates'!$B$3)</f>
        <v>3.6906359038685617E-2</v>
      </c>
      <c r="H8" s="3">
        <f>(-LN($D8/$D$3))/('7. Degradation rates'!B8-'7. Degradation rates'!$B$3)</f>
        <v>0.12681785907795126</v>
      </c>
    </row>
    <row r="9" spans="1:8" ht="14.5" x14ac:dyDescent="0.35">
      <c r="A9" s="35">
        <v>2.15</v>
      </c>
      <c r="B9" s="35">
        <v>20.66</v>
      </c>
      <c r="C9" s="2">
        <v>7506.8177689144904</v>
      </c>
      <c r="D9" s="2">
        <v>4177.3481247638101</v>
      </c>
      <c r="E9" s="3">
        <f t="shared" si="0"/>
        <v>-0.39798189762579894</v>
      </c>
      <c r="F9" s="3">
        <f t="shared" si="1"/>
        <v>-0.51917573740623357</v>
      </c>
      <c r="G9" s="3">
        <f>(-LN($C9/$C$3))/('7. Degradation rates'!B9-'7. Degradation rates'!$B$3)</f>
        <v>5.301605951776666E-2</v>
      </c>
      <c r="H9" s="3">
        <f>(-LN($D9/$D$3))/('7. Degradation rates'!B9-'7. Degradation rates'!$B$3)</f>
        <v>0.12428356983908016</v>
      </c>
    </row>
    <row r="10" spans="1:8" ht="14.5" x14ac:dyDescent="0.35">
      <c r="A10" s="35">
        <v>2.25</v>
      </c>
      <c r="B10" s="35">
        <v>21</v>
      </c>
      <c r="C10" s="2">
        <v>32534.047304546461</v>
      </c>
      <c r="D10" s="2">
        <v>13231.756850466267</v>
      </c>
      <c r="E10" s="3">
        <f t="shared" si="0"/>
        <v>1.7249462037151886</v>
      </c>
      <c r="F10" s="3">
        <f t="shared" si="1"/>
        <v>-0.51487641643709992</v>
      </c>
      <c r="G10" s="3">
        <f>(-LN($C10/$C$3))/('7. Degradation rates'!B10-'7. Degradation rates'!$B$3)</f>
        <v>-5.3019723847089154E-2</v>
      </c>
      <c r="H10" s="3">
        <f>(-LN($D10/$D$3))/('7. Degradation rates'!B10-'7. Degradation rates'!$B$3)</f>
        <v>3.8912173361087453E-2</v>
      </c>
    </row>
    <row r="11" spans="1:8" ht="14.5" x14ac:dyDescent="0.35">
      <c r="A11" s="35">
        <v>2.35</v>
      </c>
      <c r="B11" s="35">
        <v>21.76</v>
      </c>
      <c r="C11" s="2">
        <v>12240.991932102395</v>
      </c>
      <c r="D11" s="2">
        <v>7298.2843715328036</v>
      </c>
      <c r="E11" s="3">
        <f t="shared" si="0"/>
        <v>-0.19507687814020225</v>
      </c>
      <c r="F11" s="3">
        <f t="shared" si="1"/>
        <v>-0.56356545266725211</v>
      </c>
      <c r="G11" s="3">
        <f>(-LN($C11/$C$3))/('7. Degradation rates'!B11-'7. Degradation rates'!$B$3)</f>
        <v>1.5936361956795909E-2</v>
      </c>
      <c r="H11" s="3">
        <f>(-LN($D11/$D$3))/('7. Degradation rates'!B11-'7. Degradation rates'!$B$3)</f>
        <v>7.7218894739900457E-2</v>
      </c>
    </row>
    <row r="12" spans="1:8" ht="14.5" x14ac:dyDescent="0.35">
      <c r="A12" s="35">
        <v>2.75</v>
      </c>
      <c r="B12" s="35">
        <v>25.4</v>
      </c>
      <c r="C12" s="2">
        <v>16144.484339510622</v>
      </c>
      <c r="D12" s="2">
        <v>7483.305636779769</v>
      </c>
      <c r="E12" s="3">
        <f t="shared" si="0"/>
        <v>3.6472011487554849E-2</v>
      </c>
      <c r="F12" s="3">
        <f t="shared" si="1"/>
        <v>-0.45335637337401546</v>
      </c>
      <c r="G12" s="3">
        <f>(-LN($C12/$C$3))/('7. Degradation rates'!B12-'7. Degradation rates'!$B$3)</f>
        <v>-2.2591004283919048E-3</v>
      </c>
      <c r="H12" s="3">
        <f>(-LN($D12/$D$3))/('7. Degradation rates'!B12-'7. Degradation rates'!$B$3)</f>
        <v>6.0582367656588816E-2</v>
      </c>
    </row>
    <row r="13" spans="1:8" ht="14.5" x14ac:dyDescent="0.35">
      <c r="A13" s="35">
        <v>3.15</v>
      </c>
      <c r="B13" s="35">
        <v>29.4</v>
      </c>
      <c r="C13" s="2">
        <v>6834.6351563126846</v>
      </c>
      <c r="D13" s="2">
        <v>4509.5923580211984</v>
      </c>
      <c r="E13" s="3">
        <f t="shared" si="0"/>
        <v>-0.2495886487694485</v>
      </c>
      <c r="F13" s="3">
        <f t="shared" si="1"/>
        <v>-0.32637841023915976</v>
      </c>
      <c r="G13" s="3">
        <f>(-LN($C13/$C$3))/('7. Degradation rates'!B13-'7. Degradation rates'!$B$3)</f>
        <v>3.651821100339505E-2</v>
      </c>
      <c r="H13" s="3">
        <f>(-LN($D13/$D$3))/('7. Degradation rates'!B13-'7. Degradation rates'!$B$3)</f>
        <v>7.2374260094403314E-2</v>
      </c>
    </row>
    <row r="14" spans="1:8" ht="14.5" x14ac:dyDescent="0.35">
      <c r="A14" s="35">
        <v>3.35</v>
      </c>
      <c r="B14" s="35">
        <v>32.1</v>
      </c>
      <c r="C14" s="2">
        <v>8608.418845994609</v>
      </c>
      <c r="D14" s="2">
        <v>5021.7981097940028</v>
      </c>
      <c r="E14" s="3">
        <f t="shared" si="0"/>
        <v>-0.20141311571794285</v>
      </c>
      <c r="F14" s="3">
        <f t="shared" si="1"/>
        <v>-0.30282885729282821</v>
      </c>
      <c r="G14" s="3">
        <f>(-LN($C14/$C$3))/('7. Degradation rates'!B14-'7. Degradation rates'!$B$3)</f>
        <v>2.3397225358250066E-2</v>
      </c>
      <c r="H14" s="3">
        <f>(-LN($D14/$D$3))/('7. Degradation rates'!B14-'7. Degradation rates'!$B$3)</f>
        <v>6.0302873726090597E-2</v>
      </c>
    </row>
    <row r="15" spans="1:8" ht="14.5" x14ac:dyDescent="0.35">
      <c r="A15" s="35">
        <v>3.45</v>
      </c>
      <c r="B15" s="35">
        <v>33</v>
      </c>
      <c r="C15" s="2">
        <v>11267.112214541401</v>
      </c>
      <c r="D15" s="2">
        <v>4270.1540421387945</v>
      </c>
      <c r="E15" s="3">
        <f t="shared" si="0"/>
        <v>-0.13785873320454961</v>
      </c>
      <c r="F15" s="3">
        <f t="shared" si="1"/>
        <v>-0.27521804466287503</v>
      </c>
      <c r="G15" s="3">
        <f>(-LN($C15/$C$3))/('7. Degradation rates'!B15-'7. Degradation rates'!$B$3)</f>
        <v>1.2235498376117026E-2</v>
      </c>
      <c r="H15" s="3">
        <f>(-LN($D15/$D$3))/('7. Degradation rates'!B15-'7. Degradation rates'!$B$3)</f>
        <v>6.445154951014985E-2</v>
      </c>
    </row>
    <row r="16" spans="1:8" ht="14.5" x14ac:dyDescent="0.35">
      <c r="A16" s="35">
        <v>3.55</v>
      </c>
      <c r="B16" s="35">
        <v>33.549999999999997</v>
      </c>
      <c r="C16" s="2">
        <v>11570.621696299691</v>
      </c>
      <c r="D16" s="2">
        <v>4942.3171726240544</v>
      </c>
      <c r="E16" s="3">
        <f t="shared" si="0"/>
        <v>-0.12705533784691847</v>
      </c>
      <c r="F16" s="3">
        <f t="shared" si="1"/>
        <v>-0.28472882917971015</v>
      </c>
      <c r="G16" s="3">
        <f>(-LN($C16/$C$3))/('7. Degradation rates'!B16-'7. Degradation rates'!$B$3)</f>
        <v>1.0980856619618895E-2</v>
      </c>
      <c r="H16" s="3">
        <f>(-LN($D16/$D$3))/('7. Degradation rates'!B16-'7. Degradation rates'!$B$3)</f>
        <v>5.7610391894079377E-2</v>
      </c>
    </row>
    <row r="17" spans="1:8" ht="14.5" x14ac:dyDescent="0.35">
      <c r="A17" s="35">
        <v>3.65</v>
      </c>
      <c r="B17" s="35">
        <v>34.840000000000003</v>
      </c>
      <c r="C17" s="2">
        <v>20290.671984808767</v>
      </c>
      <c r="D17" s="2">
        <v>8518.958545610014</v>
      </c>
      <c r="E17" s="3">
        <f t="shared" si="0"/>
        <v>0.19689404552400527</v>
      </c>
      <c r="F17" s="3">
        <f t="shared" si="1"/>
        <v>-0.30143652206294258</v>
      </c>
      <c r="G17" s="3">
        <f>(-LN($C17/$C$3))/('7. Degradation rates'!B17-'7. Degradation rates'!$B$3)</f>
        <v>-9.7036729819207582E-3</v>
      </c>
      <c r="H17" s="3">
        <f>(-LN($D17/$D$3))/('7. Degradation rates'!B17-'7. Degradation rates'!$B$3)</f>
        <v>3.5384198719722461E-2</v>
      </c>
    </row>
    <row r="18" spans="1:8" ht="14.5" x14ac:dyDescent="0.35">
      <c r="A18" s="35">
        <v>4</v>
      </c>
      <c r="B18" s="35">
        <v>38.83</v>
      </c>
      <c r="C18" s="2">
        <v>8501.0705442892177</v>
      </c>
      <c r="D18" s="2">
        <v>2980.7900908918323</v>
      </c>
      <c r="E18" s="3">
        <f t="shared" si="0"/>
        <v>-0.16019801779008558</v>
      </c>
      <c r="F18" s="3">
        <f t="shared" si="1"/>
        <v>-0.19059093109609479</v>
      </c>
      <c r="G18" s="3">
        <f>(-LN($C18/$C$3))/('7. Degradation rates'!B18-'7. Degradation rates'!$B$3)</f>
        <v>1.8844452231690057E-2</v>
      </c>
      <c r="H18" s="3">
        <f>(-LN($D18/$D$3))/('7. Degradation rates'!B18-'7. Degradation rates'!$B$3)</f>
        <v>6.3939735870187114E-2</v>
      </c>
    </row>
    <row r="19" spans="1:8" ht="14.5" x14ac:dyDescent="0.35">
      <c r="A19" s="35">
        <v>4.25</v>
      </c>
      <c r="B19" s="35">
        <v>41.44</v>
      </c>
      <c r="C19" s="2">
        <v>11474.697993781596</v>
      </c>
      <c r="D19" s="2">
        <v>5749.6894609711435</v>
      </c>
      <c r="E19" s="3">
        <f t="shared" si="0"/>
        <v>-9.9909362320731401E-2</v>
      </c>
      <c r="F19" s="3">
        <f t="shared" si="1"/>
        <v>-0.23009515017578949</v>
      </c>
      <c r="G19" s="3">
        <f>(-LN($C19/$C$3))/('7. Degradation rates'!B19-'7. Degradation rates'!$B$3)</f>
        <v>8.7069273958124728E-3</v>
      </c>
      <c r="H19" s="3">
        <f>(-LN($D19/$D$3))/('7. Degradation rates'!B19-'7. Degradation rates'!$B$3)</f>
        <v>4.0018709138584609E-2</v>
      </c>
    </row>
    <row r="20" spans="1:8" ht="14.5" x14ac:dyDescent="0.35">
      <c r="A20" s="35">
        <v>4.6500000000000004</v>
      </c>
      <c r="B20" s="35">
        <v>44.5</v>
      </c>
      <c r="C20" s="2">
        <v>9326.438559306991</v>
      </c>
      <c r="D20" s="2">
        <v>3598.7012570803236</v>
      </c>
      <c r="E20" s="3">
        <f t="shared" si="0"/>
        <v>-0.12613269342365277</v>
      </c>
      <c r="F20" s="3">
        <f t="shared" si="1"/>
        <v>-0.17723048731526311</v>
      </c>
      <c r="G20" s="3">
        <f>(-LN($C20/$C$3))/('7. Degradation rates'!B20-'7. Degradation rates'!$B$3)</f>
        <v>1.3524207833630456E-2</v>
      </c>
      <c r="H20" s="3">
        <f>(-LN($D20/$D$3))/('7. Degradation rates'!B20-'7. Degradation rates'!$B$3)</f>
        <v>4.9248457889236597E-2</v>
      </c>
    </row>
    <row r="21" spans="1:8" ht="14.5" x14ac:dyDescent="0.35">
      <c r="A21" s="35">
        <v>4.75</v>
      </c>
      <c r="B21" s="35">
        <v>46.6</v>
      </c>
      <c r="C21" s="2">
        <v>6738.3110853830058</v>
      </c>
      <c r="D21" s="2">
        <v>1813.0603842574938</v>
      </c>
      <c r="E21" s="3">
        <f t="shared" si="0"/>
        <v>-0.14160691832754793</v>
      </c>
      <c r="F21" s="3">
        <f t="shared" si="1"/>
        <v>-0.11594310328683552</v>
      </c>
      <c r="G21" s="3">
        <f>(-LN($C21/$C$3))/('7. Degradation rates'!B21-'7. Degradation rates'!$B$3)</f>
        <v>2.1015194539582314E-2</v>
      </c>
      <c r="H21" s="3">
        <f>(-LN($D21/$D$3))/('7. Degradation rates'!B21-'7. Degradation rates'!$B$3)</f>
        <v>6.3948837167008055E-2</v>
      </c>
    </row>
    <row r="22" spans="1:8" ht="14.5" x14ac:dyDescent="0.35">
      <c r="A22" s="35">
        <v>4.95</v>
      </c>
      <c r="B22" s="35">
        <v>48</v>
      </c>
      <c r="C22" s="2">
        <v>8091.192155861243</v>
      </c>
      <c r="D22" s="2">
        <v>4011.7900062575004</v>
      </c>
      <c r="E22" s="3">
        <f t="shared" si="0"/>
        <v>-0.12812401488353464</v>
      </c>
      <c r="F22" s="3">
        <f t="shared" si="1"/>
        <v>-0.17007569460174926</v>
      </c>
      <c r="G22" s="3">
        <f>(-LN($C22/$C$3))/('7. Degradation rates'!B22-'7. Degradation rates'!$B$3)</f>
        <v>1.5834998405114115E-2</v>
      </c>
      <c r="H22" s="3">
        <f>(-LN($D22/$D$3))/('7. Degradation rates'!B22-'7. Degradation rates'!$B$3)</f>
        <v>4.2393967365307997E-2</v>
      </c>
    </row>
    <row r="23" spans="1:8" ht="14.5" x14ac:dyDescent="0.35">
      <c r="A23" s="35">
        <v>5.05</v>
      </c>
      <c r="B23" s="35">
        <v>48.8</v>
      </c>
      <c r="C23" s="2">
        <v>13356.583287463178</v>
      </c>
      <c r="D23" s="2">
        <v>7192.0500827686465</v>
      </c>
      <c r="E23" s="3">
        <f t="shared" si="0"/>
        <v>-4.7291770450962757E-2</v>
      </c>
      <c r="F23" s="3">
        <f t="shared" si="1"/>
        <v>-0.19862686100064603</v>
      </c>
      <c r="G23" s="3">
        <f>(-LN($C23/$C$3))/('7. Degradation rates'!B23-'7. Degradation rates'!$B$3)</f>
        <v>3.5407086852332955E-3</v>
      </c>
      <c r="H23" s="3">
        <f>(-LN($D23/$D$3))/('7. Degradation rates'!B23-'7. Degradation rates'!$B$3)</f>
        <v>2.7617558097451787E-2</v>
      </c>
    </row>
    <row r="24" spans="1:8" ht="14.5" x14ac:dyDescent="0.35">
      <c r="A24" s="35">
        <v>5.15</v>
      </c>
      <c r="B24" s="35">
        <v>49.7</v>
      </c>
      <c r="C24" s="2">
        <v>7417.5300540381213</v>
      </c>
      <c r="D24" s="2">
        <v>3674.5611165336095</v>
      </c>
      <c r="E24" s="3">
        <f t="shared" si="0"/>
        <v>-0.12788115240542614</v>
      </c>
      <c r="F24" s="3">
        <f t="shared" si="1"/>
        <v>-0.1571332250745234</v>
      </c>
      <c r="G24" s="3">
        <f>(-LN($C24/$C$3))/('7. Degradation rates'!B24-'7. Degradation rates'!$B$3)</f>
        <v>1.7240395586372761E-2</v>
      </c>
      <c r="H24" s="3">
        <f>(-LN($D24/$D$3))/('7. Degradation rates'!B24-'7. Degradation rates'!$B$3)</f>
        <v>4.2762447021905771E-2</v>
      </c>
    </row>
    <row r="25" spans="1:8" ht="14.5" x14ac:dyDescent="0.35">
      <c r="A25" s="35">
        <v>5.3</v>
      </c>
      <c r="B25" s="35">
        <v>50.8</v>
      </c>
      <c r="C25" s="2">
        <v>13591.41531160653</v>
      </c>
      <c r="D25" s="2">
        <v>5519.0384740279515</v>
      </c>
      <c r="E25" s="3">
        <f t="shared" si="0"/>
        <v>-4.0517514073074197E-2</v>
      </c>
      <c r="F25" s="3">
        <f t="shared" si="1"/>
        <v>-0.17882523016286112</v>
      </c>
      <c r="G25" s="3">
        <f>(-LN($C25/$C$3))/('7. Degradation rates'!B25-'7. Degradation rates'!$B$3)</f>
        <v>2.9811107338081153E-3</v>
      </c>
      <c r="H25" s="3">
        <f>(-LN($D25/$D$3))/('7. Degradation rates'!B25-'7. Degradation rates'!$B$3)</f>
        <v>3.2401519033504647E-2</v>
      </c>
    </row>
    <row r="26" spans="1:8" ht="14.5" x14ac:dyDescent="0.35">
      <c r="A26" s="35">
        <v>5.4</v>
      </c>
      <c r="B26" s="35">
        <v>51.7</v>
      </c>
      <c r="C26" s="2">
        <v>11244.870125587517</v>
      </c>
      <c r="D26" s="2">
        <v>4568.1290828770898</v>
      </c>
      <c r="E26" s="3">
        <f t="shared" si="0"/>
        <v>-8.0525088701249886E-2</v>
      </c>
      <c r="F26" s="3">
        <f t="shared" si="1"/>
        <v>-0.16435928743138101</v>
      </c>
      <c r="G26" s="3">
        <f>(-LN($C26/$C$3))/('7. Degradation rates'!B26-'7. Degradation rates'!$B$3)</f>
        <v>7.1610510216579895E-3</v>
      </c>
      <c r="H26" s="3">
        <f>(-LN($D26/$D$3))/('7. Degradation rates'!B26-'7. Degradation rates'!$B$3)</f>
        <v>3.597956284717431E-2</v>
      </c>
    </row>
    <row r="27" spans="1:8" ht="14.5" x14ac:dyDescent="0.35">
      <c r="A27" s="35">
        <v>6</v>
      </c>
      <c r="B27" s="35">
        <v>63.1</v>
      </c>
      <c r="C27" s="2">
        <v>4355.0364119021388</v>
      </c>
      <c r="D27" s="2">
        <v>1905.3633815695712</v>
      </c>
      <c r="E27" s="3">
        <f t="shared" si="0"/>
        <v>-9.8487327667689431E-2</v>
      </c>
      <c r="F27" s="3">
        <f t="shared" si="1"/>
        <v>-8.4322262230183742E-2</v>
      </c>
      <c r="G27" s="3">
        <f>(-LN($C27/$C$3))/('7. Degradation rates'!B27-'7. Degradation rates'!$B$3)</f>
        <v>2.261458191222639E-2</v>
      </c>
      <c r="H27" s="3">
        <f>(-LN($D27/$D$3))/('7. Degradation rates'!B27-'7. Degradation rates'!$B$3)</f>
        <v>4.4255212966632138E-2</v>
      </c>
    </row>
    <row r="28" spans="1:8" ht="14.5" x14ac:dyDescent="0.35">
      <c r="A28" s="35">
        <v>6.45</v>
      </c>
      <c r="B28" s="35">
        <v>68.900000000000006</v>
      </c>
      <c r="C28" s="2">
        <v>9573.7522416788452</v>
      </c>
      <c r="D28" s="2">
        <v>3293.9441340233843</v>
      </c>
      <c r="E28" s="3">
        <f t="shared" si="0"/>
        <v>-7.4391581909398222E-2</v>
      </c>
      <c r="F28" s="3">
        <f t="shared" si="1"/>
        <v>-0.10298521750100538</v>
      </c>
      <c r="G28" s="3">
        <f>(-LN($C28/$C$3))/('7. Degradation rates'!B28-'7. Degradation rates'!$B$3)</f>
        <v>7.7703684022172878E-3</v>
      </c>
      <c r="H28" s="3">
        <f>(-LN($D28/$D$3))/('7. Degradation rates'!B28-'7. Degradation rates'!$B$3)</f>
        <v>3.1265016439490798E-2</v>
      </c>
    </row>
    <row r="29" spans="1:8" ht="14.5" x14ac:dyDescent="0.35">
      <c r="A29" s="35">
        <v>6.55</v>
      </c>
      <c r="B29" s="35">
        <v>70.7</v>
      </c>
      <c r="C29" s="2">
        <v>7814.1821459953708</v>
      </c>
      <c r="D29" s="2">
        <v>3316.5678724231902</v>
      </c>
      <c r="E29" s="3">
        <f t="shared" si="0"/>
        <v>-8.3916061664218861E-2</v>
      </c>
      <c r="F29" s="3">
        <f t="shared" si="1"/>
        <v>-0.10040608370793354</v>
      </c>
      <c r="G29" s="3">
        <f>(-LN($C29/$C$3))/('7. Degradation rates'!B29-'7. Degradation rates'!$B$3)</f>
        <v>1.0738943640726924E-2</v>
      </c>
      <c r="H29" s="3">
        <f>(-LN($D29/$D$3))/('7. Degradation rates'!B29-'7. Degradation rates'!$B$3)</f>
        <v>3.0274092848452294E-2</v>
      </c>
    </row>
    <row r="30" spans="1:8" ht="14.5" x14ac:dyDescent="0.35">
      <c r="A30" s="35">
        <v>7.35</v>
      </c>
      <c r="B30" s="35">
        <v>75</v>
      </c>
      <c r="C30" s="2">
        <v>6982.7460799011114</v>
      </c>
      <c r="D30" s="2">
        <v>3497.4725239009231</v>
      </c>
      <c r="E30" s="3">
        <f t="shared" si="0"/>
        <v>-8.1797608199822167E-2</v>
      </c>
      <c r="F30" s="3">
        <f t="shared" si="1"/>
        <v>-9.6455643538172695E-2</v>
      </c>
      <c r="G30" s="3">
        <f>(-LN($C30/$C$3))/('7. Degradation rates'!B30-'7. Degradation rates'!$B$3)</f>
        <v>1.171424641020035E-2</v>
      </c>
      <c r="H30" s="3">
        <f>(-LN($D30/$D$3))/('7. Degradation rates'!B30-'7. Degradation rates'!$B$3)</f>
        <v>2.7578670848453276E-2</v>
      </c>
    </row>
    <row r="31" spans="1:8" ht="14.5" x14ac:dyDescent="0.35">
      <c r="A31" s="35">
        <v>7.85</v>
      </c>
      <c r="B31" s="35">
        <v>81</v>
      </c>
      <c r="C31" s="2">
        <v>9537.273796712032</v>
      </c>
      <c r="D31" s="2">
        <v>3235.8956482757349</v>
      </c>
      <c r="E31" s="3">
        <f t="shared" si="0"/>
        <v>-6.2482461708598454E-2</v>
      </c>
      <c r="F31" s="3">
        <f t="shared" si="1"/>
        <v>-8.5405100443799065E-2</v>
      </c>
      <c r="G31" s="3">
        <f>(-LN($C31/$C$3))/('7. Degradation rates'!B31-'7. Degradation rates'!$B$3)</f>
        <v>6.5513964514827324E-3</v>
      </c>
      <c r="H31" s="3">
        <f>(-LN($D31/$D$3))/('7. Degradation rates'!B31-'7. Degradation rates'!$B$3)</f>
        <v>2.639303294261286E-2</v>
      </c>
    </row>
    <row r="32" spans="1:8" ht="14.5" x14ac:dyDescent="0.35">
      <c r="A32" s="35">
        <v>8.0500000000000007</v>
      </c>
      <c r="B32" s="35">
        <v>85.2</v>
      </c>
      <c r="C32" s="2">
        <v>9063.0702825336302</v>
      </c>
      <c r="D32" s="2">
        <v>2116.8400268810083</v>
      </c>
      <c r="E32" s="3">
        <f t="shared" si="0"/>
        <v>-6.209745378605757E-2</v>
      </c>
      <c r="F32" s="3">
        <f t="shared" si="1"/>
        <v>-6.4356965420743345E-2</v>
      </c>
      <c r="G32" s="3">
        <f>(-LN($C32/$C$3))/('7. Degradation rates'!B32-'7. Degradation rates'!$B$3)</f>
        <v>6.8517016695470107E-3</v>
      </c>
      <c r="H32" s="3">
        <f>(-LN($D32/$D$3))/('7. Degradation rates'!B32-'7. Degradation rates'!$B$3)</f>
        <v>3.0402375523656412E-2</v>
      </c>
    </row>
    <row r="33" spans="1:8" ht="14.5" x14ac:dyDescent="0.35">
      <c r="A33" s="35">
        <v>8.4</v>
      </c>
      <c r="B33" s="35">
        <v>88.6</v>
      </c>
      <c r="C33" s="2">
        <v>7729.7913168066534</v>
      </c>
      <c r="D33" s="2">
        <v>2118.105976091435</v>
      </c>
      <c r="E33" s="3">
        <f t="shared" si="0"/>
        <v>-6.5829133768754003E-2</v>
      </c>
      <c r="F33" s="3">
        <f t="shared" si="1"/>
        <v>-6.1696790675661327E-2</v>
      </c>
      <c r="G33" s="3">
        <f>(-LN($C33/$C$3))/('7. Degradation rates'!B33-'7. Degradation rates'!$B$3)</f>
        <v>8.5162886125559039E-3</v>
      </c>
      <c r="H33" s="3">
        <f>(-LN($D33/$D$3))/('7. Degradation rates'!B33-'7. Degradation rates'!$B$3)</f>
        <v>2.9128283179442754E-2</v>
      </c>
    </row>
    <row r="34" spans="1:8" ht="14.5" x14ac:dyDescent="0.35">
      <c r="A34" s="35">
        <v>8.75</v>
      </c>
      <c r="B34" s="35">
        <v>91</v>
      </c>
      <c r="C34" s="2">
        <v>5263.4058129466011</v>
      </c>
      <c r="D34" s="2">
        <v>1878.2953260117131</v>
      </c>
      <c r="E34" s="3">
        <f t="shared" si="0"/>
        <v>-6.7624282142162595E-2</v>
      </c>
      <c r="F34" s="3">
        <f t="shared" si="1"/>
        <v>-5.5835136287973777E-2</v>
      </c>
      <c r="G34" s="3">
        <f>(-LN($C34/$C$3))/('7. Degradation rates'!B34-'7. Degradation rates'!$B$3)</f>
        <v>1.2848008408514607E-2</v>
      </c>
      <c r="H34" s="3">
        <f>(-LN($D34/$D$3))/('7. Degradation rates'!B34-'7. Degradation rates'!$B$3)</f>
        <v>2.9726494824715115E-2</v>
      </c>
    </row>
    <row r="35" spans="1:8" ht="14.5" x14ac:dyDescent="0.35">
      <c r="A35" s="35">
        <v>9</v>
      </c>
      <c r="B35" s="35">
        <v>93</v>
      </c>
      <c r="C35" s="2">
        <v>23394.272277216791</v>
      </c>
      <c r="D35" s="2">
        <v>5970.3685323540649</v>
      </c>
      <c r="E35" s="3">
        <f t="shared" si="0"/>
        <v>0.11220551327163171</v>
      </c>
      <c r="F35" s="3">
        <f t="shared" si="1"/>
        <v>-9.3067044188152828E-2</v>
      </c>
      <c r="G35" s="3">
        <f>(-LN($C35/$C$3))/('7. Degradation rates'!B35-'7. Degradation rates'!$B$3)</f>
        <v>-4.7962814120491529E-3</v>
      </c>
      <c r="H35" s="3">
        <f>(-LN($D35/$D$3))/('7. Degradation rates'!B35-'7. Degradation rates'!$B$3)</f>
        <v>1.5588157361444704E-2</v>
      </c>
    </row>
    <row r="36" spans="1:8" ht="14.5" x14ac:dyDescent="0.35">
      <c r="A36" s="35">
        <v>9.5</v>
      </c>
      <c r="B36" s="35">
        <v>96.6</v>
      </c>
      <c r="C36" s="2">
        <v>9406.7094752783378</v>
      </c>
      <c r="D36" s="2">
        <v>4068.5571342684098</v>
      </c>
      <c r="E36" s="3">
        <f t="shared" si="0"/>
        <v>-5.2344538576621108E-2</v>
      </c>
      <c r="F36" s="3">
        <f t="shared" si="1"/>
        <v>-7.8288019384480295E-2</v>
      </c>
      <c r="G36" s="3">
        <f>(-LN($C36/$C$3))/('7. Degradation rates'!B36-'7. Degradation rates'!$B$3)</f>
        <v>5.5645960698783329E-3</v>
      </c>
      <c r="H36" s="3">
        <f>(-LN($D36/$D$3))/('7. Degradation rates'!B36-'7. Degradation rates'!$B$3)</f>
        <v>1.9242207200454543E-2</v>
      </c>
    </row>
    <row r="37" spans="1:8" ht="14.5" x14ac:dyDescent="0.35">
      <c r="A37" s="35">
        <v>9.8000000000000007</v>
      </c>
      <c r="B37" s="35">
        <v>98.3</v>
      </c>
      <c r="C37" s="2">
        <v>8828.0695846362432</v>
      </c>
      <c r="D37" s="2">
        <v>2503.6182954133651</v>
      </c>
      <c r="E37" s="3">
        <f t="shared" ref="E37:E68" si="2">(-G37)*(C37/1000)</f>
        <v>-5.4348675634190095E-2</v>
      </c>
      <c r="F37" s="3">
        <f t="shared" si="1"/>
        <v>-6.0592860263052252E-2</v>
      </c>
      <c r="G37" s="3">
        <f>(-LN($C37/$C$3))/('7. Degradation rates'!B37-'7. Degradation rates'!$B$3)</f>
        <v>6.1563488045874425E-3</v>
      </c>
      <c r="H37" s="3">
        <f>(-LN($D37/$D$3))/('7. Degradation rates'!B37-'7. Degradation rates'!$B$3)</f>
        <v>2.420211594317653E-2</v>
      </c>
    </row>
    <row r="38" spans="1:8" ht="14.5" x14ac:dyDescent="0.35">
      <c r="A38" s="35">
        <v>10.1</v>
      </c>
      <c r="B38" s="35">
        <v>100.2</v>
      </c>
      <c r="C38" s="2">
        <v>7124.7586954743692</v>
      </c>
      <c r="D38" s="2">
        <v>3293.8068184869526</v>
      </c>
      <c r="E38" s="3">
        <f t="shared" si="2"/>
        <v>-5.935529125444633E-2</v>
      </c>
      <c r="F38" s="3">
        <f t="shared" si="1"/>
        <v>-6.8397602238288391E-2</v>
      </c>
      <c r="G38" s="3">
        <f>(-LN($C38/$C$3))/('7. Degradation rates'!B38-'7. Degradation rates'!$B$3)</f>
        <v>8.3308493369956063E-3</v>
      </c>
      <c r="H38" s="3">
        <f>(-LN($D38/$D$3))/('7. Degradation rates'!B38-'7. Degradation rates'!$B$3)</f>
        <v>2.0765517228999969E-2</v>
      </c>
    </row>
    <row r="39" spans="1:8" ht="14.5" x14ac:dyDescent="0.35">
      <c r="A39" s="35">
        <v>10.4</v>
      </c>
      <c r="B39" s="35">
        <v>103.5</v>
      </c>
      <c r="C39" s="2">
        <v>5290.6705268888572</v>
      </c>
      <c r="D39" s="2">
        <v>2508.9915833922532</v>
      </c>
      <c r="E39" s="3">
        <f t="shared" si="2"/>
        <v>-5.8886315671691954E-2</v>
      </c>
      <c r="F39" s="3">
        <f t="shared" si="1"/>
        <v>-5.7395048652423279E-2</v>
      </c>
      <c r="G39" s="3">
        <f>(-LN($C39/$C$3))/('7. Degradation rates'!B39-'7. Degradation rates'!$B$3)</f>
        <v>1.1130217875487259E-2</v>
      </c>
      <c r="H39" s="3">
        <f>(-LN($D39/$D$3))/('7. Degradation rates'!B39-'7. Degradation rates'!$B$3)</f>
        <v>2.2875743797762353E-2</v>
      </c>
    </row>
    <row r="40" spans="1:8" ht="14.5" x14ac:dyDescent="0.35">
      <c r="A40" s="35">
        <v>10.7</v>
      </c>
      <c r="B40" s="35">
        <v>106.7</v>
      </c>
      <c r="C40" s="2">
        <v>8801.4000384046522</v>
      </c>
      <c r="D40" s="2">
        <v>3501.3872541891396</v>
      </c>
      <c r="E40" s="3">
        <f t="shared" si="2"/>
        <v>-4.9886389478246543E-2</v>
      </c>
      <c r="F40" s="3">
        <f t="shared" si="1"/>
        <v>-6.5821547925675725E-2</v>
      </c>
      <c r="G40" s="3">
        <f>(-LN($C40/$C$3))/('7. Degradation rates'!B40-'7. Degradation rates'!$B$3)</f>
        <v>5.6680061422692682E-3</v>
      </c>
      <c r="H40" s="3">
        <f>(-LN($D40/$D$3))/('7. Degradation rates'!B40-'7. Degradation rates'!$B$3)</f>
        <v>1.8798705526481059E-2</v>
      </c>
    </row>
    <row r="41" spans="1:8" ht="14.5" x14ac:dyDescent="0.35">
      <c r="A41" s="35">
        <v>11.2</v>
      </c>
      <c r="B41" s="35">
        <v>111.95</v>
      </c>
      <c r="C41" s="2">
        <v>1626.2937677537109</v>
      </c>
      <c r="D41" s="2">
        <v>1155.1712953005572</v>
      </c>
      <c r="E41" s="3">
        <f t="shared" si="2"/>
        <v>-3.4923203640258756E-2</v>
      </c>
      <c r="F41" s="3">
        <f t="shared" si="1"/>
        <v>-3.2835059427116176E-2</v>
      </c>
      <c r="G41" s="3">
        <f>(-LN($C41/$C$3))/('7. Degradation rates'!B41-'7. Degradation rates'!$B$3)</f>
        <v>2.1474105314008431E-2</v>
      </c>
      <c r="H41" s="3">
        <f>(-LN($D41/$D$3))/('7. Degradation rates'!B41-'7. Degradation rates'!$B$3)</f>
        <v>2.8424407324433229E-2</v>
      </c>
    </row>
    <row r="42" spans="1:8" ht="14.5" x14ac:dyDescent="0.35">
      <c r="A42" s="35">
        <v>12.3</v>
      </c>
      <c r="B42" s="35">
        <v>121.7</v>
      </c>
      <c r="C42" s="2">
        <v>4167.64639440869</v>
      </c>
      <c r="D42" s="2">
        <v>2282.1704225802223</v>
      </c>
      <c r="E42" s="3">
        <f t="shared" si="2"/>
        <v>-4.7695735454239822E-2</v>
      </c>
      <c r="F42" s="3">
        <f t="shared" si="1"/>
        <v>-4.5807821409032029E-2</v>
      </c>
      <c r="G42" s="3">
        <f>(-LN($C42/$C$3))/('7. Degradation rates'!B42-'7. Degradation rates'!$B$3)</f>
        <v>1.1444285560845174E-2</v>
      </c>
      <c r="H42" s="3">
        <f>(-LN($D42/$D$3))/('7. Degradation rates'!B42-'7. Degradation rates'!$B$3)</f>
        <v>2.0072042366249626E-2</v>
      </c>
    </row>
    <row r="43" spans="1:8" ht="14.5" x14ac:dyDescent="0.35">
      <c r="A43" s="35">
        <v>12.4</v>
      </c>
      <c r="B43" s="35">
        <v>123.1</v>
      </c>
      <c r="C43" s="2">
        <v>5510.4115451159169</v>
      </c>
      <c r="D43" s="2">
        <v>2332.4242669759069</v>
      </c>
      <c r="E43" s="3">
        <f t="shared" si="2"/>
        <v>-4.904654071092214E-2</v>
      </c>
      <c r="F43" s="3">
        <f t="shared" si="1"/>
        <v>-4.5814397658406565E-2</v>
      </c>
      <c r="G43" s="3">
        <f>(-LN($C43/$C$3))/('7. Degradation rates'!B43-'7. Degradation rates'!$B$3)</f>
        <v>8.9007037513185224E-3</v>
      </c>
      <c r="H43" s="3">
        <f>(-LN($D43/$D$3))/('7. Degradation rates'!B43-'7. Degradation rates'!$B$3)</f>
        <v>1.9642394527907652E-2</v>
      </c>
    </row>
    <row r="44" spans="1:8" ht="14.5" x14ac:dyDescent="0.35">
      <c r="A44" s="35">
        <v>12.6</v>
      </c>
      <c r="B44" s="35">
        <v>124.5</v>
      </c>
      <c r="C44" s="2">
        <v>6433.7398728941662</v>
      </c>
      <c r="D44" s="2">
        <v>2584.868782385332</v>
      </c>
      <c r="E44" s="3">
        <f t="shared" si="2"/>
        <v>-4.8100009187021092E-2</v>
      </c>
      <c r="F44" s="3">
        <f t="shared" si="1"/>
        <v>-4.7907307809122709E-2</v>
      </c>
      <c r="G44" s="3">
        <f>(-LN($C44/$C$3))/('7. Degradation rates'!B44-'7. Degradation rates'!$B$3)</f>
        <v>7.4762129239433631E-3</v>
      </c>
      <c r="H44" s="3">
        <f>(-LN($D44/$D$3))/('7. Degradation rates'!B44-'7. Degradation rates'!$B$3)</f>
        <v>1.8533748457789632E-2</v>
      </c>
    </row>
    <row r="45" spans="1:8" ht="14.5" x14ac:dyDescent="0.35">
      <c r="A45" s="35">
        <v>12.7</v>
      </c>
      <c r="B45" s="35">
        <v>125.8</v>
      </c>
      <c r="C45" s="2">
        <v>2713.1224624183287</v>
      </c>
      <c r="D45" s="2">
        <v>1099.4758757053705</v>
      </c>
      <c r="E45" s="3">
        <f t="shared" si="2"/>
        <v>-3.9781291585228196E-2</v>
      </c>
      <c r="F45" s="3">
        <f t="shared" si="1"/>
        <v>-2.8065848678897172E-2</v>
      </c>
      <c r="G45" s="3">
        <f>(-LN($C45/$C$3))/('7. Degradation rates'!B45-'7. Degradation rates'!$B$3)</f>
        <v>1.4662549197933855E-2</v>
      </c>
      <c r="H45" s="3">
        <f>(-LN($D45/$D$3))/('7. Degradation rates'!B45-'7. Degradation rates'!$B$3)</f>
        <v>2.5526570704328993E-2</v>
      </c>
    </row>
    <row r="46" spans="1:8" ht="14.5" x14ac:dyDescent="0.35">
      <c r="A46" s="35">
        <v>12.8</v>
      </c>
      <c r="B46" s="35">
        <v>127</v>
      </c>
      <c r="C46" s="2">
        <v>3099.1005995004016</v>
      </c>
      <c r="D46" s="2">
        <v>923.103526000839</v>
      </c>
      <c r="E46" s="3">
        <f t="shared" si="2"/>
        <v>-4.155116743209479E-2</v>
      </c>
      <c r="F46" s="3">
        <f t="shared" si="1"/>
        <v>-2.4673050110803903E-2</v>
      </c>
      <c r="G46" s="3">
        <f>(-LN($C46/$C$3))/('7. Degradation rates'!B46-'7. Degradation rates'!$B$3)</f>
        <v>1.3407492302377391E-2</v>
      </c>
      <c r="H46" s="3">
        <f>(-LN($D46/$D$3))/('7. Degradation rates'!B46-'7. Degradation rates'!$B$3)</f>
        <v>2.6728367312922038E-2</v>
      </c>
    </row>
    <row r="47" spans="1:8" ht="14.5" x14ac:dyDescent="0.35">
      <c r="A47" s="35">
        <v>12.9</v>
      </c>
      <c r="B47" s="35">
        <v>128.21</v>
      </c>
      <c r="C47" s="2">
        <v>4965.3121965036225</v>
      </c>
      <c r="D47" s="2">
        <v>2642.7085474150736</v>
      </c>
      <c r="E47" s="3">
        <f t="shared" si="2"/>
        <v>-4.6598594361010048E-2</v>
      </c>
      <c r="F47" s="3">
        <f t="shared" si="1"/>
        <v>-4.6997649582979091E-2</v>
      </c>
      <c r="G47" s="3">
        <f>(-LN($C47/$C$3))/('7. Degradation rates'!B47-'7. Degradation rates'!$B$3)</f>
        <v>9.3848266769253601E-3</v>
      </c>
      <c r="H47" s="3">
        <f>(-LN($D47/$D$3))/('7. Degradation rates'!B47-'7. Degradation rates'!$B$3)</f>
        <v>1.778389434164019E-2</v>
      </c>
    </row>
    <row r="48" spans="1:8" ht="14.5" x14ac:dyDescent="0.35">
      <c r="A48" s="35">
        <v>13</v>
      </c>
      <c r="B48" s="35">
        <v>129.30000000000001</v>
      </c>
      <c r="C48" s="2">
        <v>7061.2621204531597</v>
      </c>
      <c r="D48" s="2">
        <v>2065.348063339803</v>
      </c>
      <c r="E48" s="3">
        <f t="shared" si="2"/>
        <v>-4.5346074884583767E-2</v>
      </c>
      <c r="F48" s="3">
        <f t="shared" si="1"/>
        <v>-4.0565452733503392E-2</v>
      </c>
      <c r="G48" s="3">
        <f>(-LN($C48/$C$3))/('7. Degradation rates'!B48-'7. Degradation rates'!$B$3)</f>
        <v>6.4218087518996764E-3</v>
      </c>
      <c r="H48" s="3">
        <f>(-LN($D48/$D$3))/('7. Degradation rates'!B48-'7. Degradation rates'!$B$3)</f>
        <v>1.9640976479241179E-2</v>
      </c>
    </row>
    <row r="49" spans="1:8" ht="14.5" x14ac:dyDescent="0.35">
      <c r="A49" s="35">
        <v>13.2</v>
      </c>
      <c r="B49" s="35">
        <v>131.94999999999999</v>
      </c>
      <c r="C49" s="2">
        <v>9292.582465851443</v>
      </c>
      <c r="D49" s="2">
        <v>2573.4124489698756</v>
      </c>
      <c r="E49" s="3">
        <f t="shared" si="2"/>
        <v>-3.7987996717421459E-2</v>
      </c>
      <c r="F49" s="3">
        <f t="shared" si="1"/>
        <v>-4.4942704614024727E-2</v>
      </c>
      <c r="G49" s="3">
        <f>(-LN($C49/$C$3))/('7. Degradation rates'!B49-'7. Degradation rates'!$B$3)</f>
        <v>4.0879913476173568E-3</v>
      </c>
      <c r="H49" s="3">
        <f>(-LN($D49/$D$3))/('7. Degradation rates'!B49-'7. Degradation rates'!$B$3)</f>
        <v>1.7464244657717058E-2</v>
      </c>
    </row>
    <row r="50" spans="1:8" ht="14.5" x14ac:dyDescent="0.35">
      <c r="A50" s="35">
        <v>13.4</v>
      </c>
      <c r="B50" s="35">
        <v>134.5</v>
      </c>
      <c r="C50" s="2">
        <v>12728.840435375045</v>
      </c>
      <c r="D50" s="2">
        <v>3390.886813852564</v>
      </c>
      <c r="E50" s="3">
        <f t="shared" si="2"/>
        <v>-1.9581518725510987E-2</v>
      </c>
      <c r="F50" s="3">
        <f t="shared" si="1"/>
        <v>-5.0698377587557013E-2</v>
      </c>
      <c r="G50" s="3">
        <f>(-LN($C50/$C$3))/('7. Degradation rates'!B50-'7. Degradation rates'!$B$3)</f>
        <v>1.538358409387511E-3</v>
      </c>
      <c r="H50" s="3">
        <f>(-LN($D50/$D$3))/('7. Degradation rates'!B50-'7. Degradation rates'!$B$3)</f>
        <v>1.4951362393000647E-2</v>
      </c>
    </row>
    <row r="51" spans="1:8" ht="14.5" x14ac:dyDescent="0.35">
      <c r="A51" s="35">
        <v>13.6</v>
      </c>
      <c r="B51" s="35">
        <v>136.22999999999999</v>
      </c>
      <c r="C51" s="2">
        <v>9216.7105930066955</v>
      </c>
      <c r="D51" s="2">
        <v>2925.3803355710056</v>
      </c>
      <c r="E51" s="3">
        <f t="shared" si="2"/>
        <v>-3.7014675701931538E-2</v>
      </c>
      <c r="F51" s="3">
        <f t="shared" si="1"/>
        <v>-4.649563439648495E-2</v>
      </c>
      <c r="G51" s="3">
        <f>(-LN($C51/$C$3))/('7. Degradation rates'!B51-'7. Degradation rates'!$B$3)</f>
        <v>4.0160397061850817E-3</v>
      </c>
      <c r="H51" s="3">
        <f>(-LN($D51/$D$3))/('7. Degradation rates'!B51-'7. Degradation rates'!$B$3)</f>
        <v>1.5893876714464704E-2</v>
      </c>
    </row>
    <row r="52" spans="1:8" ht="14.5" x14ac:dyDescent="0.35">
      <c r="A52" s="35">
        <v>14.1</v>
      </c>
      <c r="B52" s="35">
        <v>141.24</v>
      </c>
      <c r="C52" s="2">
        <v>2580.0668269354965</v>
      </c>
      <c r="D52" s="2">
        <v>1002.224824343185</v>
      </c>
      <c r="E52" s="3">
        <f t="shared" si="2"/>
        <v>-3.4445654902907775E-2</v>
      </c>
      <c r="F52" s="3">
        <f t="shared" si="1"/>
        <v>-2.3332246615676174E-2</v>
      </c>
      <c r="G52" s="3">
        <f>(-LN($C52/$C$3))/('7. Degradation rates'!B52-'7. Degradation rates'!$B$3)</f>
        <v>1.3350683223899667E-2</v>
      </c>
      <c r="H52" s="3">
        <f>(-LN($D52/$D$3))/('7. Degradation rates'!B52-'7. Degradation rates'!$B$3)</f>
        <v>2.3280451700013641E-2</v>
      </c>
    </row>
    <row r="53" spans="1:8" ht="14.5" x14ac:dyDescent="0.35">
      <c r="A53" s="35">
        <v>15.1</v>
      </c>
      <c r="B53" s="35">
        <v>150.5</v>
      </c>
      <c r="C53" s="2">
        <v>4440.4894750326548</v>
      </c>
      <c r="D53" s="2">
        <v>1653.8410908810729</v>
      </c>
      <c r="E53" s="3">
        <f t="shared" si="2"/>
        <v>-3.8656902499386928E-2</v>
      </c>
      <c r="F53" s="3">
        <f t="shared" si="1"/>
        <v>-3.0245004149896441E-2</v>
      </c>
      <c r="G53" s="3">
        <f>(-LN($C53/$C$3))/('7. Degradation rates'!B53-'7. Degradation rates'!$B$3)</f>
        <v>8.705549853623434E-3</v>
      </c>
      <c r="H53" s="3">
        <f>(-LN($D53/$D$3))/('7. Degradation rates'!B53-'7. Degradation rates'!$B$3)</f>
        <v>1.8287732912588124E-2</v>
      </c>
    </row>
    <row r="54" spans="1:8" ht="14.5" x14ac:dyDescent="0.35">
      <c r="A54" s="35">
        <v>15.7</v>
      </c>
      <c r="B54" s="35">
        <v>156.32</v>
      </c>
      <c r="C54" s="2">
        <v>5795.9385873500032</v>
      </c>
      <c r="D54" s="2">
        <v>1467.9130780761275</v>
      </c>
      <c r="E54" s="3">
        <f t="shared" si="2"/>
        <v>-3.8150006932303547E-2</v>
      </c>
      <c r="F54" s="3">
        <f t="shared" si="1"/>
        <v>-2.6970872504354537E-2</v>
      </c>
      <c r="G54" s="3">
        <f>(-LN($C54/$C$3))/('7. Degradation rates'!B54-'7. Degradation rates'!$B$3)</f>
        <v>6.5821965428633621E-3</v>
      </c>
      <c r="H54" s="3">
        <f>(-LN($D54/$D$3))/('7. Degradation rates'!B54-'7. Degradation rates'!$B$3)</f>
        <v>1.8373616876350085E-2</v>
      </c>
    </row>
    <row r="55" spans="1:8" ht="14.5" x14ac:dyDescent="0.35">
      <c r="A55" s="35">
        <v>16.809999999999999</v>
      </c>
      <c r="B55" s="35">
        <v>186.81</v>
      </c>
      <c r="C55" s="2">
        <v>3738.4403939197282</v>
      </c>
      <c r="D55" s="2">
        <v>1408.1236518755104</v>
      </c>
      <c r="E55" s="3">
        <f t="shared" si="2"/>
        <v>-2.9551216349915008E-2</v>
      </c>
      <c r="F55" s="3">
        <f t="shared" si="1"/>
        <v>-2.1810858150270104E-2</v>
      </c>
      <c r="G55" s="3">
        <f>(-LN($C55/$C$3))/('7. Degradation rates'!B55-'7. Degradation rates'!$B$3)</f>
        <v>7.9046910572595133E-3</v>
      </c>
      <c r="H55" s="3">
        <f>(-LN($D55/$D$3))/('7. Degradation rates'!B55-'7. Degradation rates'!$B$3)</f>
        <v>1.5489306014581709E-2</v>
      </c>
    </row>
    <row r="56" spans="1:8" ht="14.5" x14ac:dyDescent="0.35">
      <c r="A56" s="35">
        <v>18.12</v>
      </c>
      <c r="B56" s="35">
        <v>205.29090909999999</v>
      </c>
      <c r="C56" s="2">
        <v>4272.8678829853579</v>
      </c>
      <c r="D56" s="2">
        <v>1480.1809534264312</v>
      </c>
      <c r="E56" s="3">
        <f t="shared" si="2"/>
        <v>-2.7748534461712819E-2</v>
      </c>
      <c r="F56" s="3">
        <f t="shared" si="1"/>
        <v>-2.0417623857537329E-2</v>
      </c>
      <c r="G56" s="3">
        <f>(-LN($C56/$C$3))/('7. Degradation rates'!B56-'7. Degradation rates'!$B$3)</f>
        <v>6.49412413901399E-3</v>
      </c>
      <c r="H56" s="3">
        <f>(-LN($D56/$D$3))/('7. Degradation rates'!B56-'7. Degradation rates'!$B$3)</f>
        <v>1.3794005260149523E-2</v>
      </c>
    </row>
    <row r="57" spans="1:8" ht="14.5" x14ac:dyDescent="0.35">
      <c r="A57" s="35">
        <v>19.18</v>
      </c>
      <c r="B57" s="35">
        <v>220.26</v>
      </c>
      <c r="C57" s="2">
        <v>3488.0879990086842</v>
      </c>
      <c r="D57" s="2">
        <v>2539.6960963723304</v>
      </c>
      <c r="E57" s="3">
        <f t="shared" si="2"/>
        <v>-2.4381242496864474E-2</v>
      </c>
      <c r="F57" s="3">
        <f t="shared" si="1"/>
        <v>-2.6144195176137926E-2</v>
      </c>
      <c r="G57" s="3">
        <f>(-LN($C57/$C$3))/('7. Degradation rates'!B57-'7. Degradation rates'!$B$3)</f>
        <v>6.9898587718525539E-3</v>
      </c>
      <c r="H57" s="3">
        <f>(-LN($D57/$D$3))/('7. Degradation rates'!B57-'7. Degradation rates'!$B$3)</f>
        <v>1.0294221900597462E-2</v>
      </c>
    </row>
    <row r="58" spans="1:8" ht="14.5" x14ac:dyDescent="0.35">
      <c r="A58" s="35">
        <v>20.68</v>
      </c>
      <c r="B58" s="35">
        <v>242.34</v>
      </c>
      <c r="C58" s="2">
        <v>4322.3152522786168</v>
      </c>
      <c r="D58" s="2">
        <v>1736.219367488781</v>
      </c>
      <c r="E58" s="3">
        <f t="shared" si="2"/>
        <v>-2.3439382987340704E-2</v>
      </c>
      <c r="F58" s="3">
        <f t="shared" si="1"/>
        <v>-1.9002064577631504E-2</v>
      </c>
      <c r="G58" s="3">
        <f>(-LN($C58/$C$3))/('7. Degradation rates'!B58-'7. Degradation rates'!$B$3)</f>
        <v>5.4228767730405709E-3</v>
      </c>
      <c r="H58" s="3">
        <f>(-LN($D58/$D$3))/('7. Degradation rates'!B58-'7. Degradation rates'!$B$3)</f>
        <v>1.0944506744626147E-2</v>
      </c>
    </row>
    <row r="59" spans="1:8" ht="14.5" x14ac:dyDescent="0.35">
      <c r="A59" s="35">
        <v>22.68</v>
      </c>
      <c r="B59" s="35">
        <v>265.61</v>
      </c>
      <c r="C59" s="2">
        <v>541.3873152122884</v>
      </c>
      <c r="D59" s="2">
        <v>324.27077977944037</v>
      </c>
      <c r="E59" s="3">
        <f t="shared" si="2"/>
        <v>-7.0206622783203264E-3</v>
      </c>
      <c r="F59" s="3">
        <f t="shared" si="1"/>
        <v>-5.3335421898962976E-3</v>
      </c>
      <c r="G59" s="3">
        <f>(-LN($C59/$C$3))/('7. Degradation rates'!B59-'7. Degradation rates'!$B$3)</f>
        <v>1.2967910553218982E-2</v>
      </c>
      <c r="H59" s="3">
        <f>(-LN($D59/$D$3))/('7. Degradation rates'!B59-'7. Degradation rates'!$B$3)</f>
        <v>1.6447803880213996E-2</v>
      </c>
    </row>
    <row r="60" spans="1:8" ht="14.5" x14ac:dyDescent="0.35">
      <c r="A60" s="35">
        <v>23.78</v>
      </c>
      <c r="B60" s="35">
        <v>280.5</v>
      </c>
      <c r="C60" s="2">
        <v>3054.9558436779798</v>
      </c>
      <c r="D60" s="2">
        <v>1304.8507441369156</v>
      </c>
      <c r="E60" s="3">
        <f t="shared" si="2"/>
        <v>-1.8131424058418021E-2</v>
      </c>
      <c r="F60" s="3">
        <f t="shared" si="1"/>
        <v>-1.3651083828850209E-2</v>
      </c>
      <c r="G60" s="3">
        <f>(-LN($C60/$C$3))/('7. Degradation rates'!B60-'7. Degradation rates'!$B$3)</f>
        <v>5.9350854762564732E-3</v>
      </c>
      <c r="H60" s="3">
        <f>(-LN($D60/$D$3))/('7. Degradation rates'!B60-'7. Degradation rates'!$B$3)</f>
        <v>1.0461797175032169E-2</v>
      </c>
    </row>
    <row r="61" spans="1:8" ht="14.5" x14ac:dyDescent="0.35">
      <c r="A61" s="35">
        <v>25.28</v>
      </c>
      <c r="B61" s="35">
        <v>301.45999999999998</v>
      </c>
      <c r="C61" s="2">
        <v>2997.2466100767324</v>
      </c>
      <c r="D61" s="2">
        <v>1449.9497808281633</v>
      </c>
      <c r="E61" s="3">
        <f t="shared" si="2"/>
        <v>-1.6716799900669054E-2</v>
      </c>
      <c r="F61" s="3">
        <f t="shared" si="1"/>
        <v>-1.3570129866953584E-2</v>
      </c>
      <c r="G61" s="3">
        <f>(-LN($C61/$C$3))/('7. Degradation rates'!B61-'7. Degradation rates'!$B$3)</f>
        <v>5.5773855392703539E-3</v>
      </c>
      <c r="H61" s="3">
        <f>(-LN($D61/$D$3))/('7. Degradation rates'!B61-'7. Degradation rates'!$B$3)</f>
        <v>9.3590343930413742E-3</v>
      </c>
    </row>
    <row r="62" spans="1:8" ht="14.5" x14ac:dyDescent="0.35">
      <c r="A62" s="35">
        <v>26.18</v>
      </c>
      <c r="B62" s="35">
        <v>318.31</v>
      </c>
      <c r="C62" s="2">
        <v>1752.5556841258394</v>
      </c>
      <c r="D62" s="2">
        <v>513.12880344001519</v>
      </c>
      <c r="E62" s="3">
        <f t="shared" si="2"/>
        <v>-1.2266571912474761E-2</v>
      </c>
      <c r="F62" s="3">
        <f t="shared" si="1"/>
        <v>-6.2546275073316268E-3</v>
      </c>
      <c r="G62" s="3">
        <f>(-LN($C62/$C$3))/('7. Degradation rates'!B62-'7. Degradation rates'!$B$3)</f>
        <v>6.9992480259440252E-3</v>
      </c>
      <c r="H62" s="3">
        <f>(-LN($D62/$D$3))/('7. Degradation rates'!B62-'7. Degradation rates'!$B$3)</f>
        <v>1.2189195900523626E-2</v>
      </c>
    </row>
    <row r="63" spans="1:8" ht="14.5" x14ac:dyDescent="0.35">
      <c r="A63" s="35">
        <v>27.58</v>
      </c>
      <c r="B63" s="35">
        <v>339.21</v>
      </c>
      <c r="C63" s="2">
        <v>1580.2229826621988</v>
      </c>
      <c r="D63" s="2">
        <v>906.85006133681895</v>
      </c>
      <c r="E63" s="3">
        <f t="shared" si="2"/>
        <v>-1.0856904146393297E-2</v>
      </c>
      <c r="F63" s="3">
        <f t="shared" si="1"/>
        <v>-8.8039014812971179E-3</v>
      </c>
      <c r="G63" s="3">
        <f>(-LN($C63/$C$3))/('7. Degradation rates'!B63-'7. Degradation rates'!$B$3)</f>
        <v>6.8704887003368928E-3</v>
      </c>
      <c r="H63" s="3">
        <f>(-LN($D63/$D$3))/('7. Degradation rates'!B63-'7. Degradation rates'!$B$3)</f>
        <v>9.7082217409998114E-3</v>
      </c>
    </row>
    <row r="64" spans="1:8" ht="14.5" x14ac:dyDescent="0.35">
      <c r="A64" s="35">
        <v>29.38</v>
      </c>
      <c r="B64" s="35">
        <v>370.96249999999998</v>
      </c>
      <c r="C64" s="2">
        <v>2308.9097006079874</v>
      </c>
      <c r="D64" s="2">
        <v>460.65371408270119</v>
      </c>
      <c r="E64" s="3">
        <f t="shared" si="2"/>
        <v>-1.2073768936580659E-2</v>
      </c>
      <c r="F64" s="3">
        <f t="shared" si="1"/>
        <v>-4.9392467594732625E-3</v>
      </c>
      <c r="G64" s="3">
        <f>(-LN($C64/$C$3))/('7. Degradation rates'!B64-'7. Degradation rates'!$B$3)</f>
        <v>5.2292079388818738E-3</v>
      </c>
      <c r="H64" s="3">
        <f>(-LN($D64/$D$3))/('7. Degradation rates'!B64-'7. Degradation rates'!$B$3)</f>
        <v>1.0722255369868828E-2</v>
      </c>
    </row>
    <row r="65" spans="1:8" ht="14.5" x14ac:dyDescent="0.35">
      <c r="A65" s="35">
        <v>30.38</v>
      </c>
      <c r="B65" s="35">
        <v>386.58</v>
      </c>
      <c r="C65" s="2">
        <v>2141.2812386002479</v>
      </c>
      <c r="D65" s="2">
        <v>387.67614276431846</v>
      </c>
      <c r="E65" s="3">
        <f t="shared" si="2"/>
        <v>-1.1161687426012945E-2</v>
      </c>
      <c r="F65" s="3">
        <f t="shared" si="1"/>
        <v>-4.1618911749754127E-3</v>
      </c>
      <c r="G65" s="3">
        <f>(-LN($C65/$C$3))/('7. Degradation rates'!B65-'7. Degradation rates'!$B$3)</f>
        <v>5.2126209415206586E-3</v>
      </c>
      <c r="H65" s="3">
        <f>(-LN($D65/$D$3))/('7. Degradation rates'!B65-'7. Degradation rates'!$B$3)</f>
        <v>1.0735484379562578E-2</v>
      </c>
    </row>
    <row r="66" spans="1:8" ht="14.5" x14ac:dyDescent="0.35">
      <c r="A66" s="35">
        <v>31.28</v>
      </c>
      <c r="B66" s="35">
        <v>398.19</v>
      </c>
      <c r="C66" s="2">
        <v>592.37424708207686</v>
      </c>
      <c r="D66" s="2">
        <v>87.116219358242063</v>
      </c>
      <c r="E66" s="3">
        <f t="shared" si="2"/>
        <v>-4.9420716106441968E-3</v>
      </c>
      <c r="F66" s="3">
        <f t="shared" si="1"/>
        <v>-1.2399463321100719E-3</v>
      </c>
      <c r="G66" s="3">
        <f>(-LN($C66/$C$3))/('7. Degradation rates'!B66-'7. Degradation rates'!$B$3)</f>
        <v>8.3428198220768437E-3</v>
      </c>
      <c r="H66" s="3">
        <f>(-LN($D66/$D$3))/('7. Degradation rates'!B66-'7. Degradation rates'!$B$3)</f>
        <v>1.4233243146274811E-2</v>
      </c>
    </row>
    <row r="67" spans="1:8" ht="14.5" x14ac:dyDescent="0.35">
      <c r="A67" s="35">
        <v>32.880000000000003</v>
      </c>
      <c r="B67" s="35">
        <v>420.51</v>
      </c>
      <c r="C67" s="2">
        <v>1125.6345308316158</v>
      </c>
      <c r="D67" s="2">
        <v>519.11115927674996</v>
      </c>
      <c r="E67" s="3">
        <f t="shared" si="2"/>
        <v>-7.1365520862659449E-3</v>
      </c>
      <c r="F67" s="3">
        <f t="shared" si="1"/>
        <v>-4.7491276000380432E-3</v>
      </c>
      <c r="G67" s="3">
        <f>(-LN($C67/$C$3))/('7. Degradation rates'!B67-'7. Degradation rates'!$B$3)</f>
        <v>6.3400259060935873E-3</v>
      </c>
      <c r="H67" s="3">
        <f>(-LN($D67/$D$3))/('7. Degradation rates'!B67-'7. Degradation rates'!$B$3)</f>
        <v>9.1485754354707974E-3</v>
      </c>
    </row>
    <row r="68" spans="1:8" ht="14.5" x14ac:dyDescent="0.35">
      <c r="A68" s="35">
        <v>34.380000000000003</v>
      </c>
      <c r="B68" s="35">
        <v>445.48</v>
      </c>
      <c r="C68" s="2">
        <v>2431.9341973137289</v>
      </c>
      <c r="D68" s="2">
        <v>586.95231324715849</v>
      </c>
      <c r="E68" s="3">
        <f t="shared" si="2"/>
        <v>-1.0267967553533621E-2</v>
      </c>
      <c r="F68" s="3">
        <f t="shared" si="1"/>
        <v>-4.8995711690094854E-3</v>
      </c>
      <c r="G68" s="3">
        <f>(-LN($C68/$C$3))/('7. Degradation rates'!B68-'7. Degradation rates'!$B$3)</f>
        <v>4.2221403707696677E-3</v>
      </c>
      <c r="H68" s="3">
        <f>(-LN($D68/$D$3))/('7. Degradation rates'!B68-'7. Degradation rates'!$B$3)</f>
        <v>8.3474773988092884E-3</v>
      </c>
    </row>
    <row r="69" spans="1:8" ht="14.5" x14ac:dyDescent="0.35">
      <c r="A69" s="35">
        <v>35.78</v>
      </c>
      <c r="B69" s="35">
        <v>467.82</v>
      </c>
      <c r="C69" s="2">
        <v>1441.1728227298736</v>
      </c>
      <c r="D69" s="2">
        <v>370.18399141944718</v>
      </c>
      <c r="E69" s="3">
        <f t="shared" ref="E69:E71" si="3">(-G69)*(C69/1000)</f>
        <v>-7.4262019127523402E-3</v>
      </c>
      <c r="F69" s="3">
        <f t="shared" ref="F69:F71" si="4">(-H69)*(D69/1000)</f>
        <v>-3.3105811832493813E-3</v>
      </c>
      <c r="G69" s="3">
        <f>(-LN($C69/$C$3))/('7. Degradation rates'!B69-'7. Degradation rates'!$B$3)</f>
        <v>5.1528878394234544E-3</v>
      </c>
      <c r="H69" s="3">
        <f>(-LN($D69/$D$3))/('7. Degradation rates'!B69-'7. Degradation rates'!$B$3)</f>
        <v>8.9430695545616827E-3</v>
      </c>
    </row>
    <row r="70" spans="1:8" ht="14.5" x14ac:dyDescent="0.35">
      <c r="A70" s="35">
        <v>36.58</v>
      </c>
      <c r="B70" s="35">
        <v>483.11</v>
      </c>
      <c r="C70" s="2">
        <v>723.10176134482538</v>
      </c>
      <c r="D70" s="2">
        <v>235.31959077278563</v>
      </c>
      <c r="E70" s="3">
        <f t="shared" si="3"/>
        <v>-4.6538409791740953E-3</v>
      </c>
      <c r="F70" s="3">
        <f t="shared" si="4"/>
        <v>-2.2608201633517026E-3</v>
      </c>
      <c r="G70" s="3">
        <f>(-LN($C70/$C$3))/('7. Degradation rates'!B70-'7. Degradation rates'!$B$3)</f>
        <v>6.4359419765744686E-3</v>
      </c>
      <c r="H70" s="3">
        <f>(-LN($D70/$D$3))/('7. Degradation rates'!B70-'7. Degradation rates'!$B$3)</f>
        <v>9.6074455846502475E-3</v>
      </c>
    </row>
    <row r="71" spans="1:8" ht="14.5" x14ac:dyDescent="0.35">
      <c r="A71" s="35">
        <v>37.479999999999997</v>
      </c>
      <c r="B71" s="35">
        <v>496.1</v>
      </c>
      <c r="C71" s="2">
        <v>2237.9580417268348</v>
      </c>
      <c r="D71" s="2">
        <v>785.79707925498099</v>
      </c>
      <c r="E71" s="3">
        <f t="shared" si="3"/>
        <v>-8.8513832888362509E-3</v>
      </c>
      <c r="F71" s="3">
        <f t="shared" si="4"/>
        <v>-5.4118088701915696E-3</v>
      </c>
      <c r="G71" s="3">
        <f>(-LN($C71/$C$3))/('7. Degradation rates'!B71-'7. Degradation rates'!$B$3)</f>
        <v>3.9551158349717848E-3</v>
      </c>
      <c r="H71" s="3">
        <f>(-LN($D71/$D$3))/('7. Degradation rates'!B71-'7. Degradation rates'!$B$3)</f>
        <v>6.8870310326459077E-3</v>
      </c>
    </row>
    <row r="73" spans="1:8" x14ac:dyDescent="0.35">
      <c r="C73" s="3"/>
      <c r="D73" s="3"/>
    </row>
    <row r="74" spans="1:8" x14ac:dyDescent="0.35">
      <c r="C74" s="3"/>
      <c r="D74" s="3"/>
    </row>
  </sheetData>
  <mergeCells count="1">
    <mergeCell ref="E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81F1-EC1A-402D-BE1C-AA258E888119}">
  <dimension ref="A2:J54"/>
  <sheetViews>
    <sheetView topLeftCell="G7" workbookViewId="0">
      <selection activeCell="F8" sqref="F8"/>
    </sheetView>
  </sheetViews>
  <sheetFormatPr defaultRowHeight="14.5" x14ac:dyDescent="0.35"/>
  <cols>
    <col min="1" max="1" width="57.26953125" bestFit="1" customWidth="1"/>
    <col min="2" max="2" width="16.90625" customWidth="1"/>
    <col min="3" max="3" width="10.36328125" bestFit="1" customWidth="1"/>
    <col min="6" max="6" width="15.6328125" bestFit="1" customWidth="1"/>
    <col min="7" max="7" width="9.90625" bestFit="1" customWidth="1"/>
    <col min="8" max="8" width="10.36328125" bestFit="1" customWidth="1"/>
  </cols>
  <sheetData>
    <row r="2" spans="1:6" x14ac:dyDescent="0.35">
      <c r="A2" t="s">
        <v>22</v>
      </c>
      <c r="B2" s="5" t="s">
        <v>23</v>
      </c>
      <c r="C2" t="s">
        <v>24</v>
      </c>
      <c r="D2" s="5" t="s">
        <v>25</v>
      </c>
      <c r="F2" s="5" t="s">
        <v>42</v>
      </c>
    </row>
    <row r="3" spans="1:6" x14ac:dyDescent="0.35">
      <c r="A3" s="5" t="s">
        <v>26</v>
      </c>
      <c r="B3">
        <v>1</v>
      </c>
      <c r="C3">
        <v>10</v>
      </c>
      <c r="D3" s="6">
        <v>1278283</v>
      </c>
      <c r="F3" t="s">
        <v>43</v>
      </c>
    </row>
    <row r="4" spans="1:6" x14ac:dyDescent="0.35">
      <c r="A4" s="5"/>
      <c r="B4">
        <v>5</v>
      </c>
      <c r="C4">
        <v>50</v>
      </c>
      <c r="D4" s="7">
        <v>6557401</v>
      </c>
    </row>
    <row r="5" spans="1:6" x14ac:dyDescent="0.35">
      <c r="A5" s="5" t="s">
        <v>27</v>
      </c>
      <c r="B5">
        <v>1</v>
      </c>
      <c r="C5">
        <v>100</v>
      </c>
      <c r="D5" s="7">
        <v>12654875</v>
      </c>
    </row>
    <row r="6" spans="1:6" x14ac:dyDescent="0.35">
      <c r="B6">
        <v>5</v>
      </c>
      <c r="C6">
        <v>500</v>
      </c>
      <c r="D6" s="7">
        <v>64182520</v>
      </c>
    </row>
    <row r="7" spans="1:6" x14ac:dyDescent="0.35">
      <c r="A7" t="s">
        <v>28</v>
      </c>
      <c r="B7">
        <v>1</v>
      </c>
      <c r="C7">
        <v>1000</v>
      </c>
      <c r="D7" s="7">
        <v>124735413</v>
      </c>
    </row>
    <row r="8" spans="1:6" x14ac:dyDescent="0.35">
      <c r="B8">
        <v>5</v>
      </c>
      <c r="C8">
        <v>5000</v>
      </c>
      <c r="D8" s="7">
        <v>630815346</v>
      </c>
    </row>
    <row r="9" spans="1:6" x14ac:dyDescent="0.35">
      <c r="B9">
        <v>10</v>
      </c>
      <c r="C9">
        <v>10000</v>
      </c>
      <c r="D9" s="7">
        <v>1234040523</v>
      </c>
    </row>
    <row r="12" spans="1:6" x14ac:dyDescent="0.35">
      <c r="A12" t="s">
        <v>29</v>
      </c>
    </row>
    <row r="13" spans="1:6" x14ac:dyDescent="0.35">
      <c r="A13" s="5" t="s">
        <v>30</v>
      </c>
      <c r="B13" t="s">
        <v>23</v>
      </c>
      <c r="C13" t="s">
        <v>24</v>
      </c>
      <c r="D13" t="s">
        <v>25</v>
      </c>
    </row>
    <row r="14" spans="1:6" x14ac:dyDescent="0.35">
      <c r="A14" s="5" t="s">
        <v>31</v>
      </c>
      <c r="B14">
        <v>1</v>
      </c>
      <c r="C14" s="8">
        <v>29.04</v>
      </c>
      <c r="D14" s="9">
        <v>2895753</v>
      </c>
    </row>
    <row r="15" spans="1:6" x14ac:dyDescent="0.35">
      <c r="A15" s="5" t="s">
        <v>31</v>
      </c>
      <c r="B15">
        <v>5</v>
      </c>
      <c r="C15" s="8">
        <v>145.19999999999999</v>
      </c>
      <c r="D15" s="9">
        <v>14214493</v>
      </c>
    </row>
    <row r="16" spans="1:6" x14ac:dyDescent="0.35">
      <c r="A16" s="5" t="s">
        <v>32</v>
      </c>
      <c r="B16">
        <v>1</v>
      </c>
      <c r="C16" s="8">
        <v>290.39999999999998</v>
      </c>
      <c r="D16" s="9">
        <v>38153937</v>
      </c>
    </row>
    <row r="17" spans="1:4" x14ac:dyDescent="0.35">
      <c r="A17" s="5" t="s">
        <v>32</v>
      </c>
      <c r="B17">
        <v>5</v>
      </c>
      <c r="C17" s="8">
        <v>1452</v>
      </c>
      <c r="D17" s="9">
        <v>184991536</v>
      </c>
    </row>
    <row r="18" spans="1:4" x14ac:dyDescent="0.35">
      <c r="A18" s="5" t="s">
        <v>33</v>
      </c>
      <c r="B18">
        <v>1</v>
      </c>
      <c r="C18" s="8">
        <v>2904</v>
      </c>
      <c r="D18" s="9">
        <v>286360519</v>
      </c>
    </row>
    <row r="19" spans="1:4" x14ac:dyDescent="0.35">
      <c r="A19" s="5" t="s">
        <v>33</v>
      </c>
      <c r="B19">
        <v>5</v>
      </c>
      <c r="C19" s="8">
        <v>14519.999999999998</v>
      </c>
      <c r="D19" s="9">
        <v>1388560812</v>
      </c>
    </row>
    <row r="20" spans="1:4" x14ac:dyDescent="0.35">
      <c r="D20" s="7"/>
    </row>
    <row r="23" spans="1:4" x14ac:dyDescent="0.35">
      <c r="A23" t="s">
        <v>37</v>
      </c>
    </row>
    <row r="24" spans="1:4" x14ac:dyDescent="0.35">
      <c r="A24" s="5" t="s">
        <v>30</v>
      </c>
      <c r="B24" t="s">
        <v>23</v>
      </c>
      <c r="C24" s="4" t="s">
        <v>24</v>
      </c>
      <c r="D24" t="s">
        <v>25</v>
      </c>
    </row>
    <row r="25" spans="1:4" x14ac:dyDescent="0.35">
      <c r="A25" s="5" t="s">
        <v>34</v>
      </c>
      <c r="B25">
        <v>1</v>
      </c>
      <c r="C25">
        <v>35.42</v>
      </c>
      <c r="D25">
        <v>8082570</v>
      </c>
    </row>
    <row r="26" spans="1:4" x14ac:dyDescent="0.35">
      <c r="A26" s="5" t="s">
        <v>34</v>
      </c>
      <c r="B26">
        <v>5</v>
      </c>
      <c r="C26">
        <v>177.10000000000002</v>
      </c>
      <c r="D26">
        <v>40796453</v>
      </c>
    </row>
    <row r="27" spans="1:4" x14ac:dyDescent="0.35">
      <c r="A27" s="5" t="s">
        <v>35</v>
      </c>
      <c r="B27">
        <v>1</v>
      </c>
      <c r="C27">
        <v>354.20000000000005</v>
      </c>
      <c r="D27">
        <v>36450495</v>
      </c>
    </row>
    <row r="28" spans="1:4" x14ac:dyDescent="0.35">
      <c r="A28" s="5" t="s">
        <v>35</v>
      </c>
      <c r="B28">
        <v>5</v>
      </c>
      <c r="C28">
        <v>1771.0000000000002</v>
      </c>
      <c r="D28">
        <v>181656573</v>
      </c>
    </row>
    <row r="29" spans="1:4" x14ac:dyDescent="0.35">
      <c r="A29" s="5" t="s">
        <v>36</v>
      </c>
      <c r="B29">
        <v>1</v>
      </c>
      <c r="C29">
        <v>3542</v>
      </c>
      <c r="D29">
        <v>348288715</v>
      </c>
    </row>
    <row r="30" spans="1:4" x14ac:dyDescent="0.35">
      <c r="A30" s="5" t="s">
        <v>36</v>
      </c>
      <c r="B30">
        <v>5</v>
      </c>
      <c r="C30">
        <v>17710.000000000004</v>
      </c>
      <c r="D30">
        <v>1868333642</v>
      </c>
    </row>
    <row r="31" spans="1:4" x14ac:dyDescent="0.35">
      <c r="A31" s="5"/>
    </row>
    <row r="35" spans="1:10" x14ac:dyDescent="0.35">
      <c r="B35" t="s">
        <v>38</v>
      </c>
    </row>
    <row r="36" spans="1:10" x14ac:dyDescent="0.35">
      <c r="A36" t="s">
        <v>22</v>
      </c>
      <c r="B36">
        <v>123971</v>
      </c>
    </row>
    <row r="37" spans="1:10" x14ac:dyDescent="0.35">
      <c r="A37" t="s">
        <v>29</v>
      </c>
      <c r="B37">
        <v>96061</v>
      </c>
    </row>
    <row r="38" spans="1:10" x14ac:dyDescent="0.35">
      <c r="A38" t="s">
        <v>37</v>
      </c>
      <c r="B38">
        <v>105207</v>
      </c>
    </row>
    <row r="40" spans="1:10" x14ac:dyDescent="0.35">
      <c r="B40" t="s">
        <v>39</v>
      </c>
    </row>
    <row r="41" spans="1:10" x14ac:dyDescent="0.35">
      <c r="A41" t="s">
        <v>41</v>
      </c>
      <c r="B41" s="2">
        <f>B36/B37</f>
        <v>1.2905445498173036</v>
      </c>
    </row>
    <row r="42" spans="1:10" x14ac:dyDescent="0.35">
      <c r="A42" t="s">
        <v>40</v>
      </c>
      <c r="B42" s="2">
        <f>B36/B38</f>
        <v>1.1783531514062753</v>
      </c>
    </row>
    <row r="44" spans="1:10" ht="15" thickBot="1" x14ac:dyDescent="0.4"/>
    <row r="45" spans="1:10" x14ac:dyDescent="0.35">
      <c r="A45" s="10" t="s">
        <v>47</v>
      </c>
      <c r="B45" s="11"/>
      <c r="C45" s="11"/>
      <c r="D45" s="11"/>
      <c r="E45" s="11"/>
      <c r="F45" s="11"/>
      <c r="G45" s="11"/>
      <c r="H45" s="11"/>
      <c r="I45" s="11"/>
      <c r="J45" s="12"/>
    </row>
    <row r="46" spans="1:10" x14ac:dyDescent="0.35">
      <c r="A46" s="13"/>
      <c r="B46" s="14"/>
      <c r="C46" s="14"/>
      <c r="D46" s="14"/>
      <c r="E46" s="14"/>
      <c r="F46" s="14"/>
      <c r="G46" s="14"/>
      <c r="H46" s="14"/>
      <c r="I46" s="14"/>
      <c r="J46" s="15"/>
    </row>
    <row r="47" spans="1:10" x14ac:dyDescent="0.35">
      <c r="A47" s="19" t="s">
        <v>48</v>
      </c>
      <c r="B47" s="14" t="s">
        <v>49</v>
      </c>
      <c r="C47" s="14"/>
      <c r="D47" s="14"/>
      <c r="E47" s="14"/>
      <c r="F47" s="14"/>
      <c r="G47" s="14"/>
      <c r="H47" s="14"/>
      <c r="I47" s="14"/>
      <c r="J47" s="15"/>
    </row>
    <row r="48" spans="1:10" x14ac:dyDescent="0.35">
      <c r="A48" s="19" t="s">
        <v>44</v>
      </c>
      <c r="B48" s="14" t="s">
        <v>50</v>
      </c>
      <c r="C48" s="14"/>
      <c r="D48" s="14"/>
      <c r="E48" s="14"/>
      <c r="F48" s="14"/>
      <c r="G48" s="14"/>
      <c r="H48" s="14"/>
      <c r="I48" s="14"/>
      <c r="J48" s="15"/>
    </row>
    <row r="49" spans="1:10" x14ac:dyDescent="0.35">
      <c r="A49" s="13"/>
      <c r="B49" s="14"/>
      <c r="C49" s="14"/>
      <c r="D49" s="14"/>
      <c r="E49" s="14"/>
      <c r="F49" s="14"/>
      <c r="G49" s="14"/>
      <c r="H49" s="14"/>
      <c r="I49" s="14"/>
      <c r="J49" s="15"/>
    </row>
    <row r="50" spans="1:10" x14ac:dyDescent="0.35">
      <c r="A50" s="13"/>
      <c r="B50" s="14" t="s">
        <v>51</v>
      </c>
      <c r="C50" s="14" t="s">
        <v>52</v>
      </c>
      <c r="D50" s="14"/>
      <c r="E50" s="14"/>
      <c r="F50" s="14"/>
      <c r="G50" s="14"/>
      <c r="H50" s="14"/>
      <c r="I50" s="14"/>
      <c r="J50" s="15"/>
    </row>
    <row r="51" spans="1:10" x14ac:dyDescent="0.35">
      <c r="A51" s="13"/>
      <c r="B51" s="14" t="s">
        <v>53</v>
      </c>
      <c r="C51" s="14" t="s">
        <v>54</v>
      </c>
      <c r="D51" s="14"/>
      <c r="E51" s="14"/>
      <c r="F51" s="14"/>
      <c r="G51" s="14"/>
      <c r="H51" s="14"/>
      <c r="I51" s="14"/>
      <c r="J51" s="15"/>
    </row>
    <row r="52" spans="1:10" x14ac:dyDescent="0.35">
      <c r="A52" s="13"/>
      <c r="B52" s="14" t="s">
        <v>55</v>
      </c>
      <c r="C52" s="14" t="s">
        <v>56</v>
      </c>
      <c r="D52" s="14"/>
      <c r="E52" s="14"/>
      <c r="F52" s="14"/>
      <c r="G52" s="14"/>
      <c r="H52" s="14"/>
      <c r="I52" s="14"/>
      <c r="J52" s="15"/>
    </row>
    <row r="53" spans="1:10" x14ac:dyDescent="0.35">
      <c r="A53" s="13"/>
      <c r="B53" s="14" t="s">
        <v>57</v>
      </c>
      <c r="C53" s="14" t="s">
        <v>58</v>
      </c>
      <c r="D53" s="14"/>
      <c r="E53" s="14"/>
      <c r="F53" s="14"/>
      <c r="G53" s="14"/>
      <c r="H53" s="14"/>
      <c r="I53" s="14"/>
      <c r="J53" s="15"/>
    </row>
    <row r="54" spans="1:10" ht="15" thickBot="1" x14ac:dyDescent="0.4">
      <c r="A54" s="16"/>
      <c r="B54" s="17" t="s">
        <v>59</v>
      </c>
      <c r="C54" s="17" t="s">
        <v>60</v>
      </c>
      <c r="D54" s="17"/>
      <c r="E54" s="17"/>
      <c r="F54" s="17"/>
      <c r="G54" s="17"/>
      <c r="H54" s="17"/>
      <c r="I54" s="17"/>
      <c r="J54" s="1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FB6-22DB-4191-A511-9329DFDA21CA}">
  <dimension ref="A1:U72"/>
  <sheetViews>
    <sheetView workbookViewId="0">
      <selection activeCell="I22" sqref="I22"/>
    </sheetView>
  </sheetViews>
  <sheetFormatPr defaultRowHeight="14.5" x14ac:dyDescent="0.35"/>
  <cols>
    <col min="1" max="1" width="10.08984375" bestFit="1" customWidth="1"/>
    <col min="2" max="3" width="7.36328125" bestFit="1" customWidth="1"/>
    <col min="4" max="4" width="8.36328125" bestFit="1" customWidth="1"/>
    <col min="5" max="5" width="6.26953125" bestFit="1" customWidth="1"/>
    <col min="6" max="9" width="7.36328125" bestFit="1" customWidth="1"/>
    <col min="10" max="11" width="17.7265625" bestFit="1" customWidth="1"/>
    <col min="12" max="14" width="11.81640625" bestFit="1" customWidth="1"/>
    <col min="15" max="15" width="6.26953125" bestFit="1" customWidth="1"/>
    <col min="16" max="19" width="11.81640625" bestFit="1" customWidth="1"/>
    <col min="20" max="21" width="17.7265625" bestFit="1" customWidth="1"/>
  </cols>
  <sheetData>
    <row r="1" spans="1:21" x14ac:dyDescent="0.35">
      <c r="B1" s="39" t="s">
        <v>44</v>
      </c>
      <c r="C1" s="39"/>
      <c r="D1" s="39"/>
      <c r="E1" s="39"/>
      <c r="F1" s="39"/>
      <c r="G1" s="39"/>
      <c r="H1" s="39"/>
      <c r="I1" s="39"/>
      <c r="J1" s="4"/>
      <c r="K1" s="4"/>
      <c r="L1" s="39" t="s">
        <v>46</v>
      </c>
      <c r="M1" s="39"/>
      <c r="N1" s="39"/>
      <c r="O1" s="39"/>
      <c r="P1" s="39"/>
      <c r="Q1" s="39"/>
      <c r="R1" s="39"/>
      <c r="S1" s="39"/>
    </row>
    <row r="2" spans="1:21" ht="15" thickBot="1" x14ac:dyDescent="0.4">
      <c r="A2" t="s">
        <v>11</v>
      </c>
      <c r="B2" s="39" t="s">
        <v>45</v>
      </c>
      <c r="C2" s="39"/>
      <c r="D2" s="39"/>
      <c r="E2" s="39"/>
      <c r="F2" s="39"/>
      <c r="G2" s="39"/>
      <c r="H2" s="39"/>
      <c r="I2" s="39"/>
      <c r="J2" s="4"/>
      <c r="K2" s="4"/>
      <c r="L2" s="39" t="s">
        <v>45</v>
      </c>
      <c r="M2" s="39"/>
      <c r="N2" s="39"/>
      <c r="O2" s="39"/>
      <c r="P2" s="39"/>
      <c r="Q2" s="39"/>
      <c r="R2" s="39"/>
      <c r="S2" s="39"/>
    </row>
    <row r="3" spans="1:21" ht="15.5" thickTop="1" thickBot="1" x14ac:dyDescent="0.4">
      <c r="A3" s="20" t="s">
        <v>10</v>
      </c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61</v>
      </c>
      <c r="K3" s="20" t="s">
        <v>62</v>
      </c>
      <c r="L3" s="20" t="s">
        <v>0</v>
      </c>
      <c r="M3" s="20" t="s">
        <v>1</v>
      </c>
      <c r="N3" s="20" t="s">
        <v>2</v>
      </c>
      <c r="O3" s="20" t="s">
        <v>3</v>
      </c>
      <c r="P3" s="20" t="s">
        <v>4</v>
      </c>
      <c r="Q3" s="20" t="s">
        <v>5</v>
      </c>
      <c r="R3" s="20" t="s">
        <v>6</v>
      </c>
      <c r="S3" s="20" t="s">
        <v>7</v>
      </c>
      <c r="T3" s="20" t="s">
        <v>61</v>
      </c>
      <c r="U3" s="20" t="s">
        <v>62</v>
      </c>
    </row>
    <row r="4" spans="1:21" s="25" customFormat="1" ht="15.5" customHeight="1" thickTop="1" x14ac:dyDescent="0.35">
      <c r="A4" s="21">
        <v>7</v>
      </c>
      <c r="B4" s="22">
        <v>3495.534776307009</v>
      </c>
      <c r="C4" s="22">
        <v>3643.5398523951244</v>
      </c>
      <c r="D4" s="22">
        <v>4500.1810328192587</v>
      </c>
      <c r="E4" s="22">
        <v>0</v>
      </c>
      <c r="F4" s="22">
        <v>4003.6823666006876</v>
      </c>
      <c r="G4" s="22">
        <v>2833.6089657984594</v>
      </c>
      <c r="H4" s="22">
        <v>2977.0326758183605</v>
      </c>
      <c r="I4" s="22">
        <v>7788.4465634664266</v>
      </c>
      <c r="J4" s="22">
        <f>SUM(C4,E4,G4,I4)</f>
        <v>14265.59538166001</v>
      </c>
      <c r="K4" s="22">
        <f>SUM(B4,D4,F4,H4)</f>
        <v>14976.430851545316</v>
      </c>
      <c r="L4" s="23">
        <v>4781.2622209017718</v>
      </c>
      <c r="M4" s="23">
        <v>4550.4560701422706</v>
      </c>
      <c r="N4" s="23">
        <v>6155.4374184111011</v>
      </c>
      <c r="O4" s="23">
        <v>0</v>
      </c>
      <c r="P4" s="23">
        <v>5476.3166350593301</v>
      </c>
      <c r="Q4" s="23">
        <v>3538.9246834643513</v>
      </c>
      <c r="R4" s="23">
        <v>4072.0447010738835</v>
      </c>
      <c r="S4" s="23">
        <v>9727.0745970863954</v>
      </c>
      <c r="T4" s="24">
        <f>SUM(M4,O4,Q4,S4)</f>
        <v>17816.455350693017</v>
      </c>
      <c r="U4" s="24">
        <f>SUM(L4,N4,P4,R4)</f>
        <v>20485.060975446086</v>
      </c>
    </row>
    <row r="5" spans="1:21" s="25" customFormat="1" x14ac:dyDescent="0.35">
      <c r="A5" s="21">
        <v>8.3000000000000007</v>
      </c>
      <c r="B5" s="22">
        <v>1842.6496457194617</v>
      </c>
      <c r="C5" s="22">
        <v>2276.937170933074</v>
      </c>
      <c r="D5" s="22">
        <v>2180.9025755599955</v>
      </c>
      <c r="E5" s="22">
        <v>0</v>
      </c>
      <c r="F5" s="22">
        <v>1156.1903530009643</v>
      </c>
      <c r="G5" s="22">
        <v>549.08760122840317</v>
      </c>
      <c r="H5" s="22">
        <v>1118.0960464584446</v>
      </c>
      <c r="I5" s="22">
        <v>3128.5269391089123</v>
      </c>
      <c r="J5" s="22">
        <f t="shared" ref="J5:J68" si="0">SUM(C5,E5,G5,I5)</f>
        <v>5954.5517112703892</v>
      </c>
      <c r="K5" s="22">
        <f t="shared" ref="K5:K68" si="1">SUM(B5,D5,F5,H5)</f>
        <v>6297.8386207388667</v>
      </c>
      <c r="L5" s="23">
        <v>2455.2852258093731</v>
      </c>
      <c r="M5" s="23">
        <v>2770.2100221019732</v>
      </c>
      <c r="N5" s="23">
        <v>2905.9989158228241</v>
      </c>
      <c r="O5" s="23">
        <v>0</v>
      </c>
      <c r="P5" s="23">
        <v>1540.5951416435396</v>
      </c>
      <c r="Q5" s="23">
        <v>668.04125970306086</v>
      </c>
      <c r="R5" s="23">
        <v>1489.8354173201551</v>
      </c>
      <c r="S5" s="23">
        <v>3806.2871438758111</v>
      </c>
      <c r="T5" s="24">
        <f t="shared" ref="T5:T68" si="2">SUM(M5,O5,Q5,S5)</f>
        <v>7244.5384256808447</v>
      </c>
      <c r="U5" s="24">
        <f t="shared" ref="U5:U68" si="3">SUM(L5,N5,P5,R5)</f>
        <v>8391.7147005958923</v>
      </c>
    </row>
    <row r="6" spans="1:21" s="25" customFormat="1" x14ac:dyDescent="0.35">
      <c r="A6" s="21">
        <v>9.33</v>
      </c>
      <c r="B6" s="22">
        <v>1935.6337768749486</v>
      </c>
      <c r="C6" s="22">
        <v>2333.9296719509161</v>
      </c>
      <c r="D6" s="22">
        <v>3205.2340534049822</v>
      </c>
      <c r="E6" s="22">
        <v>0</v>
      </c>
      <c r="F6" s="22">
        <v>1766.6254178472645</v>
      </c>
      <c r="G6" s="22">
        <v>1096.35289685916</v>
      </c>
      <c r="H6" s="22">
        <v>1551.2046033475917</v>
      </c>
      <c r="I6" s="22">
        <v>4108.4908924456149</v>
      </c>
      <c r="J6" s="22">
        <f t="shared" si="0"/>
        <v>7538.7734612556906</v>
      </c>
      <c r="K6" s="22">
        <f t="shared" si="1"/>
        <v>8458.6978514747861</v>
      </c>
      <c r="L6" s="23">
        <v>2485.5486296751233</v>
      </c>
      <c r="M6" s="23">
        <v>2736.4612616722011</v>
      </c>
      <c r="N6" s="23">
        <v>4115.8431953440158</v>
      </c>
      <c r="O6" s="23">
        <v>0</v>
      </c>
      <c r="P6" s="23">
        <v>2268.5248826194634</v>
      </c>
      <c r="Q6" s="23">
        <v>1285.4402887253252</v>
      </c>
      <c r="R6" s="23">
        <v>1991.9028703979059</v>
      </c>
      <c r="S6" s="23">
        <v>4817.0800972390725</v>
      </c>
      <c r="T6" s="24">
        <f t="shared" si="2"/>
        <v>8838.9816476365995</v>
      </c>
      <c r="U6" s="24">
        <f t="shared" si="3"/>
        <v>10861.819578036508</v>
      </c>
    </row>
    <row r="7" spans="1:21" s="25" customFormat="1" x14ac:dyDescent="0.35">
      <c r="A7" s="21">
        <v>9.6</v>
      </c>
      <c r="B7" s="22">
        <v>2796.819130938688</v>
      </c>
      <c r="C7" s="22">
        <v>2929.7366041479809</v>
      </c>
      <c r="D7" s="22">
        <v>4096.5162427235673</v>
      </c>
      <c r="E7" s="22">
        <v>0</v>
      </c>
      <c r="F7" s="22">
        <v>1792.443989141773</v>
      </c>
      <c r="G7" s="22">
        <v>1210.0049302428133</v>
      </c>
      <c r="H7" s="22">
        <v>1868.3726881741104</v>
      </c>
      <c r="I7" s="22">
        <v>4590.3158669992481</v>
      </c>
      <c r="J7" s="22">
        <f t="shared" si="0"/>
        <v>8730.0574013900423</v>
      </c>
      <c r="K7" s="22">
        <f t="shared" si="1"/>
        <v>10554.15205097814</v>
      </c>
      <c r="L7" s="23">
        <v>4058.4261078182494</v>
      </c>
      <c r="M7" s="23">
        <v>3881.7208938676408</v>
      </c>
      <c r="N7" s="23">
        <v>5944.3988660757332</v>
      </c>
      <c r="O7" s="23">
        <v>0</v>
      </c>
      <c r="P7" s="23">
        <v>2600.9910336580629</v>
      </c>
      <c r="Q7" s="23">
        <v>1603.1821470764355</v>
      </c>
      <c r="R7" s="23">
        <v>2711.1701335779385</v>
      </c>
      <c r="S7" s="23">
        <v>6081.8863324285148</v>
      </c>
      <c r="T7" s="24">
        <f t="shared" si="2"/>
        <v>11566.78937337259</v>
      </c>
      <c r="U7" s="24">
        <f t="shared" si="3"/>
        <v>15314.986141129984</v>
      </c>
    </row>
    <row r="8" spans="1:21" s="25" customFormat="1" x14ac:dyDescent="0.35">
      <c r="A8" s="21">
        <v>9.8000000000000007</v>
      </c>
      <c r="B8" s="22">
        <v>3119.4467115733214</v>
      </c>
      <c r="C8" s="22">
        <v>3303.9276635884253</v>
      </c>
      <c r="D8" s="22">
        <v>4384.9007678493572</v>
      </c>
      <c r="E8" s="22">
        <v>0</v>
      </c>
      <c r="F8" s="22">
        <v>1633.1264933916102</v>
      </c>
      <c r="G8" s="22">
        <v>1028.4723845297256</v>
      </c>
      <c r="H8" s="22">
        <v>1320.2001595523398</v>
      </c>
      <c r="I8" s="22">
        <v>3548.9174745643068</v>
      </c>
      <c r="J8" s="22">
        <f t="shared" si="0"/>
        <v>7881.3175226824578</v>
      </c>
      <c r="K8" s="22">
        <f t="shared" si="1"/>
        <v>10457.674132366628</v>
      </c>
      <c r="L8" s="23">
        <v>4398.5403207425261</v>
      </c>
      <c r="M8" s="23">
        <v>4253.6720459194803</v>
      </c>
      <c r="N8" s="23">
        <v>6182.8794055958087</v>
      </c>
      <c r="O8" s="23">
        <v>0</v>
      </c>
      <c r="P8" s="23">
        <v>2302.7714188561499</v>
      </c>
      <c r="Q8" s="23">
        <v>1324.1162269644701</v>
      </c>
      <c r="R8" s="23">
        <v>1861.5332044934635</v>
      </c>
      <c r="S8" s="23">
        <v>4569.0864304315674</v>
      </c>
      <c r="T8" s="24">
        <f t="shared" si="2"/>
        <v>10146.874703315518</v>
      </c>
      <c r="U8" s="24">
        <f t="shared" si="3"/>
        <v>14745.724349687949</v>
      </c>
    </row>
    <row r="9" spans="1:21" s="25" customFormat="1" x14ac:dyDescent="0.35">
      <c r="A9" s="21">
        <v>16.850000000000001</v>
      </c>
      <c r="B9" s="22">
        <v>3114.7159029511067</v>
      </c>
      <c r="C9" s="22">
        <v>3776.1639977713662</v>
      </c>
      <c r="D9" s="22">
        <v>5530.8069600972594</v>
      </c>
      <c r="E9" s="22">
        <v>0</v>
      </c>
      <c r="F9" s="22">
        <v>1544.3217893524723</v>
      </c>
      <c r="G9" s="22">
        <v>1009.8640894564633</v>
      </c>
      <c r="H9" s="22">
        <v>1394.5684586709572</v>
      </c>
      <c r="I9" s="22">
        <v>3818.9063809991412</v>
      </c>
      <c r="J9" s="22">
        <f t="shared" si="0"/>
        <v>8604.9344682269693</v>
      </c>
      <c r="K9" s="22">
        <f t="shared" si="1"/>
        <v>11584.413111071795</v>
      </c>
      <c r="L9" s="23">
        <v>2773.0851416561891</v>
      </c>
      <c r="M9" s="23">
        <v>3069.7151493800438</v>
      </c>
      <c r="N9" s="23">
        <v>4924.1725667122901</v>
      </c>
      <c r="O9" s="23">
        <v>0</v>
      </c>
      <c r="P9" s="23">
        <v>1374.9362514673182</v>
      </c>
      <c r="Q9" s="23">
        <v>820.9376224255509</v>
      </c>
      <c r="R9" s="23">
        <v>1241.6082853972923</v>
      </c>
      <c r="S9" s="23">
        <v>3104.4612412850415</v>
      </c>
      <c r="T9" s="24">
        <f t="shared" si="2"/>
        <v>6995.1140130906369</v>
      </c>
      <c r="U9" s="24">
        <f t="shared" si="3"/>
        <v>10313.80224523309</v>
      </c>
    </row>
    <row r="10" spans="1:21" s="25" customFormat="1" x14ac:dyDescent="0.35">
      <c r="A10" s="21">
        <v>20.66</v>
      </c>
      <c r="B10" s="22">
        <v>1879.4804282197638</v>
      </c>
      <c r="C10" s="22">
        <v>1833.537435310712</v>
      </c>
      <c r="D10" s="22">
        <v>2080.1163215023062</v>
      </c>
      <c r="E10" s="22">
        <v>0</v>
      </c>
      <c r="F10" s="22">
        <v>798.03576106097137</v>
      </c>
      <c r="G10" s="22">
        <v>358.12484178405055</v>
      </c>
      <c r="H10" s="22">
        <v>797.18959808883312</v>
      </c>
      <c r="I10" s="22">
        <v>1328.2834201729072</v>
      </c>
      <c r="J10" s="22">
        <f t="shared" si="0"/>
        <v>3519.9456972676699</v>
      </c>
      <c r="K10" s="22">
        <f t="shared" si="1"/>
        <v>5554.8221088718747</v>
      </c>
      <c r="L10" s="23">
        <v>2504.3613354963459</v>
      </c>
      <c r="M10" s="23">
        <v>2230.7527164288972</v>
      </c>
      <c r="N10" s="23">
        <v>2771.7037169892478</v>
      </c>
      <c r="O10" s="23">
        <v>0</v>
      </c>
      <c r="P10" s="23">
        <v>1063.3629775211516</v>
      </c>
      <c r="Q10" s="23">
        <v>435.70856435503305</v>
      </c>
      <c r="R10" s="23">
        <v>1062.2354862213574</v>
      </c>
      <c r="S10" s="23">
        <v>1616.0410966662678</v>
      </c>
      <c r="T10" s="24">
        <f t="shared" si="2"/>
        <v>4282.5023774501979</v>
      </c>
      <c r="U10" s="24">
        <f t="shared" si="3"/>
        <v>7401.6635162281036</v>
      </c>
    </row>
    <row r="11" spans="1:21" s="25" customFormat="1" x14ac:dyDescent="0.35">
      <c r="A11" s="21">
        <v>21</v>
      </c>
      <c r="B11" s="22">
        <v>8257.4335043992869</v>
      </c>
      <c r="C11" s="22">
        <v>9640.5666188723717</v>
      </c>
      <c r="D11" s="22">
        <v>10358.652762824566</v>
      </c>
      <c r="E11" s="22">
        <v>0</v>
      </c>
      <c r="F11" s="22">
        <v>2590.8536979612254</v>
      </c>
      <c r="G11" s="22">
        <v>1472.6062834825955</v>
      </c>
      <c r="H11" s="22">
        <v>2234.4870550636833</v>
      </c>
      <c r="I11" s="22">
        <v>5455.6117874852862</v>
      </c>
      <c r="J11" s="22">
        <f t="shared" si="0"/>
        <v>16568.784689840253</v>
      </c>
      <c r="K11" s="22">
        <f t="shared" si="1"/>
        <v>23441.427020248761</v>
      </c>
      <c r="L11" s="23">
        <v>9798.0227583180549</v>
      </c>
      <c r="M11" s="23">
        <v>10444.758081703267</v>
      </c>
      <c r="N11" s="23">
        <v>12291.266464525139</v>
      </c>
      <c r="O11" s="23">
        <v>0</v>
      </c>
      <c r="P11" s="23">
        <v>3074.2292363083698</v>
      </c>
      <c r="Q11" s="23">
        <v>1595.4473412861412</v>
      </c>
      <c r="R11" s="23">
        <v>2651.3752738083681</v>
      </c>
      <c r="S11" s="23">
        <v>5910.7049990633886</v>
      </c>
      <c r="T11" s="24">
        <f t="shared" si="2"/>
        <v>17950.910422052795</v>
      </c>
      <c r="U11" s="24">
        <f t="shared" si="3"/>
        <v>27814.893732959932</v>
      </c>
    </row>
    <row r="12" spans="1:21" s="25" customFormat="1" x14ac:dyDescent="0.35">
      <c r="A12" s="21">
        <v>21.76</v>
      </c>
      <c r="B12" s="22">
        <v>2384.919526982791</v>
      </c>
      <c r="C12" s="22">
        <v>2766.1363380489302</v>
      </c>
      <c r="D12" s="22">
        <v>3575.2534340884636</v>
      </c>
      <c r="E12" s="22">
        <v>0</v>
      </c>
      <c r="F12" s="22">
        <v>1299.8072709795711</v>
      </c>
      <c r="G12" s="22">
        <v>724.26021632876279</v>
      </c>
      <c r="H12" s="22">
        <v>881.32950975148731</v>
      </c>
      <c r="I12" s="22">
        <v>2428.0431250080278</v>
      </c>
      <c r="J12" s="22">
        <f t="shared" si="0"/>
        <v>5918.4396793857213</v>
      </c>
      <c r="K12" s="22">
        <f t="shared" si="1"/>
        <v>8141.3097418023135</v>
      </c>
      <c r="L12" s="23">
        <v>3440.2936715447931</v>
      </c>
      <c r="M12" s="23">
        <v>3643.3243431977121</v>
      </c>
      <c r="N12" s="23">
        <v>5157.3739173598888</v>
      </c>
      <c r="O12" s="23">
        <v>0</v>
      </c>
      <c r="P12" s="23">
        <v>1874.9977422660402</v>
      </c>
      <c r="Q12" s="23">
        <v>953.93522027963991</v>
      </c>
      <c r="R12" s="23">
        <v>1271.3352801381945</v>
      </c>
      <c r="S12" s="23">
        <v>3198.0161288489285</v>
      </c>
      <c r="T12" s="24">
        <f t="shared" si="2"/>
        <v>7795.2756923262805</v>
      </c>
      <c r="U12" s="24">
        <f t="shared" si="3"/>
        <v>11744.000611308917</v>
      </c>
    </row>
    <row r="13" spans="1:21" s="25" customFormat="1" x14ac:dyDescent="0.35">
      <c r="A13" s="21">
        <v>25.4</v>
      </c>
      <c r="B13" s="22">
        <v>2590.5919515380701</v>
      </c>
      <c r="C13" s="22">
        <v>3143.6802220894183</v>
      </c>
      <c r="D13" s="22">
        <v>3331.2441638581136</v>
      </c>
      <c r="E13" s="22">
        <v>0</v>
      </c>
      <c r="F13" s="22">
        <v>1069.4926103295018</v>
      </c>
      <c r="G13" s="22">
        <v>617.36321171393968</v>
      </c>
      <c r="H13" s="22">
        <v>687.7188575644567</v>
      </c>
      <c r="I13" s="22">
        <v>1921.5191100790616</v>
      </c>
      <c r="J13" s="22">
        <f t="shared" si="0"/>
        <v>5682.562543882419</v>
      </c>
      <c r="K13" s="22">
        <f t="shared" si="1"/>
        <v>7679.047583290142</v>
      </c>
      <c r="L13" s="23">
        <v>4756.9037836089565</v>
      </c>
      <c r="M13" s="23">
        <v>5270.6743570023409</v>
      </c>
      <c r="N13" s="23">
        <v>6116.9061988993226</v>
      </c>
      <c r="O13" s="23">
        <v>0</v>
      </c>
      <c r="P13" s="23">
        <v>1963.8266233312909</v>
      </c>
      <c r="Q13" s="23">
        <v>1035.0672520930202</v>
      </c>
      <c r="R13" s="23">
        <v>1262.8049869703757</v>
      </c>
      <c r="S13" s="23">
        <v>3221.6067743850822</v>
      </c>
      <c r="T13" s="24">
        <f t="shared" si="2"/>
        <v>9527.3483834804429</v>
      </c>
      <c r="U13" s="24">
        <f t="shared" si="3"/>
        <v>14100.441592809946</v>
      </c>
    </row>
    <row r="14" spans="1:21" s="25" customFormat="1" x14ac:dyDescent="0.35">
      <c r="A14" s="21">
        <v>29.4</v>
      </c>
      <c r="B14" s="22">
        <v>1471.1672955716804</v>
      </c>
      <c r="C14" s="22">
        <v>1895.2925997716795</v>
      </c>
      <c r="D14" s="22">
        <v>2689.6308692908997</v>
      </c>
      <c r="E14" s="22">
        <v>0</v>
      </c>
      <c r="F14" s="22">
        <v>875.7688945361449</v>
      </c>
      <c r="G14" s="22">
        <v>662.12647470040599</v>
      </c>
      <c r="H14" s="22">
        <v>859.98086822684161</v>
      </c>
      <c r="I14" s="22">
        <v>1694.1460364410318</v>
      </c>
      <c r="J14" s="22">
        <f t="shared" si="0"/>
        <v>4251.5651109131177</v>
      </c>
      <c r="K14" s="22">
        <f t="shared" si="1"/>
        <v>5896.5479276255664</v>
      </c>
      <c r="L14" s="23">
        <v>1706.7279485239501</v>
      </c>
      <c r="M14" s="23">
        <v>2007.6174965851312</v>
      </c>
      <c r="N14" s="23">
        <v>3120.2897112036035</v>
      </c>
      <c r="O14" s="23">
        <v>0</v>
      </c>
      <c r="P14" s="23">
        <v>1015.9954297868875</v>
      </c>
      <c r="Q14" s="23">
        <v>701.36753328794941</v>
      </c>
      <c r="R14" s="23">
        <v>997.67945319114028</v>
      </c>
      <c r="S14" s="23">
        <v>1794.5499417552207</v>
      </c>
      <c r="T14" s="24">
        <f t="shared" si="2"/>
        <v>4503.5349716283017</v>
      </c>
      <c r="U14" s="24">
        <f t="shared" si="3"/>
        <v>6840.6925427055803</v>
      </c>
    </row>
    <row r="15" spans="1:21" s="25" customFormat="1" x14ac:dyDescent="0.35">
      <c r="A15" s="21">
        <v>32.1</v>
      </c>
      <c r="B15" s="22">
        <v>1707.3854795489324</v>
      </c>
      <c r="C15" s="22">
        <v>2434.4206043744084</v>
      </c>
      <c r="D15" s="22">
        <v>2530.2977073399825</v>
      </c>
      <c r="E15" s="22">
        <v>0</v>
      </c>
      <c r="F15" s="22">
        <v>827.75358679038902</v>
      </c>
      <c r="G15" s="22">
        <v>497.12752408668103</v>
      </c>
      <c r="H15" s="22">
        <v>908.72377867842215</v>
      </c>
      <c r="I15" s="22">
        <v>1728.6644802790306</v>
      </c>
      <c r="J15" s="22">
        <f t="shared" si="0"/>
        <v>4660.2126087401202</v>
      </c>
      <c r="K15" s="22">
        <f t="shared" si="1"/>
        <v>5974.1605523577255</v>
      </c>
      <c r="L15" s="23">
        <v>2275.0490590744585</v>
      </c>
      <c r="M15" s="23">
        <v>2961.8104716898893</v>
      </c>
      <c r="N15" s="23">
        <v>3371.5593152302599</v>
      </c>
      <c r="O15" s="23">
        <v>0</v>
      </c>
      <c r="P15" s="23">
        <v>1102.9612476676868</v>
      </c>
      <c r="Q15" s="23">
        <v>604.82461574612432</v>
      </c>
      <c r="R15" s="23">
        <v>1210.8520321884826</v>
      </c>
      <c r="S15" s="23">
        <v>2103.1602141917097</v>
      </c>
      <c r="T15" s="24">
        <f t="shared" si="2"/>
        <v>5669.7953016277233</v>
      </c>
      <c r="U15" s="24">
        <f t="shared" si="3"/>
        <v>7960.4216541608876</v>
      </c>
    </row>
    <row r="16" spans="1:21" s="25" customFormat="1" x14ac:dyDescent="0.35">
      <c r="A16" s="21">
        <v>33</v>
      </c>
      <c r="B16" s="22">
        <v>2701.9812733870249</v>
      </c>
      <c r="C16" s="22">
        <v>3230.070439870618</v>
      </c>
      <c r="D16" s="22">
        <v>4464.0431215487697</v>
      </c>
      <c r="E16" s="22">
        <v>0</v>
      </c>
      <c r="F16" s="22">
        <v>1044.5328168985686</v>
      </c>
      <c r="G16" s="22">
        <v>682.28274254866608</v>
      </c>
      <c r="H16" s="22">
        <v>778.1245648807859</v>
      </c>
      <c r="I16" s="22">
        <v>1520.1478381352413</v>
      </c>
      <c r="J16" s="22">
        <f t="shared" si="0"/>
        <v>5432.5010205545259</v>
      </c>
      <c r="K16" s="22">
        <f t="shared" si="1"/>
        <v>8988.6817767151479</v>
      </c>
      <c r="L16" s="23">
        <v>3009.6531567191196</v>
      </c>
      <c r="M16" s="23">
        <v>3285.0998468874018</v>
      </c>
      <c r="N16" s="23">
        <v>4972.3592109348801</v>
      </c>
      <c r="O16" s="23">
        <v>0</v>
      </c>
      <c r="P16" s="23">
        <v>1163.4727156101937</v>
      </c>
      <c r="Q16" s="23">
        <v>693.90651838859549</v>
      </c>
      <c r="R16" s="23">
        <v>866.72882454085857</v>
      </c>
      <c r="S16" s="23">
        <v>1546.0459835991464</v>
      </c>
      <c r="T16" s="24">
        <f t="shared" si="2"/>
        <v>5525.0523488751442</v>
      </c>
      <c r="U16" s="24">
        <f t="shared" si="3"/>
        <v>10012.213907805051</v>
      </c>
    </row>
    <row r="17" spans="1:21" s="25" customFormat="1" x14ac:dyDescent="0.35">
      <c r="A17" s="21">
        <v>33.549999999999997</v>
      </c>
      <c r="B17" s="22">
        <v>2617.8929187256235</v>
      </c>
      <c r="C17" s="22">
        <v>3002.3175802423766</v>
      </c>
      <c r="D17" s="22">
        <v>3649.1587663117612</v>
      </c>
      <c r="E17" s="22">
        <v>0</v>
      </c>
      <c r="F17" s="22">
        <v>1085.8687604478885</v>
      </c>
      <c r="G17" s="22">
        <v>644.71642896316905</v>
      </c>
      <c r="H17" s="22">
        <v>737.99931453313854</v>
      </c>
      <c r="I17" s="22">
        <v>1571.9878048574187</v>
      </c>
      <c r="J17" s="22">
        <f t="shared" si="0"/>
        <v>5219.021814062964</v>
      </c>
      <c r="K17" s="22">
        <f t="shared" si="1"/>
        <v>8090.9197600184107</v>
      </c>
      <c r="L17" s="23">
        <v>3362.5013731333252</v>
      </c>
      <c r="M17" s="23">
        <v>3521.0296959156835</v>
      </c>
      <c r="N17" s="23">
        <v>4687.0906272506836</v>
      </c>
      <c r="O17" s="23">
        <v>0</v>
      </c>
      <c r="P17" s="23">
        <v>1394.7228979197546</v>
      </c>
      <c r="Q17" s="23">
        <v>756.10445302750782</v>
      </c>
      <c r="R17" s="23">
        <v>947.90878982824222</v>
      </c>
      <c r="S17" s="23">
        <v>1843.5810318485492</v>
      </c>
      <c r="T17" s="24">
        <f t="shared" si="2"/>
        <v>6120.7151807917407</v>
      </c>
      <c r="U17" s="24">
        <f t="shared" si="3"/>
        <v>10392.223688132006</v>
      </c>
    </row>
    <row r="18" spans="1:21" s="25" customFormat="1" x14ac:dyDescent="0.35">
      <c r="A18" s="21">
        <v>34.840000000000003</v>
      </c>
      <c r="B18" s="22">
        <v>3565.0306611563651</v>
      </c>
      <c r="C18" s="22">
        <v>4481.1170864006326</v>
      </c>
      <c r="D18" s="22">
        <v>5351.3089809471885</v>
      </c>
      <c r="E18" s="22">
        <v>0</v>
      </c>
      <c r="F18" s="22">
        <v>1356.417750882571</v>
      </c>
      <c r="G18" s="22">
        <v>1017.8612890840168</v>
      </c>
      <c r="H18" s="22">
        <v>945.2310445171795</v>
      </c>
      <c r="I18" s="22">
        <v>2442.637428082769</v>
      </c>
      <c r="J18" s="22">
        <f t="shared" si="0"/>
        <v>7941.615803567418</v>
      </c>
      <c r="K18" s="22">
        <f t="shared" si="1"/>
        <v>11217.988437503303</v>
      </c>
      <c r="L18" s="23">
        <v>5560.995890633475</v>
      </c>
      <c r="M18" s="23">
        <v>6382.3124720894357</v>
      </c>
      <c r="N18" s="23">
        <v>8347.3636220858571</v>
      </c>
      <c r="O18" s="23">
        <v>0</v>
      </c>
      <c r="P18" s="23">
        <v>2115.8397376009088</v>
      </c>
      <c r="Q18" s="23">
        <v>1449.7074445773922</v>
      </c>
      <c r="R18" s="23">
        <v>1474.4406020211422</v>
      </c>
      <c r="S18" s="23">
        <v>3478.9707614105691</v>
      </c>
      <c r="T18" s="24">
        <f t="shared" si="2"/>
        <v>11310.990678077396</v>
      </c>
      <c r="U18" s="24">
        <f t="shared" si="3"/>
        <v>17498.639852341385</v>
      </c>
    </row>
    <row r="19" spans="1:21" s="25" customFormat="1" x14ac:dyDescent="0.35">
      <c r="A19" s="21">
        <v>38.83</v>
      </c>
      <c r="B19" s="22">
        <v>1554.9392125433571</v>
      </c>
      <c r="C19" s="22">
        <v>2287.5804171660175</v>
      </c>
      <c r="D19" s="22">
        <v>2725.4541601715987</v>
      </c>
      <c r="E19" s="22">
        <v>0</v>
      </c>
      <c r="F19" s="22">
        <v>723.5994665391803</v>
      </c>
      <c r="G19" s="22">
        <v>298.51388099678587</v>
      </c>
      <c r="H19" s="22">
        <v>288.31382765006475</v>
      </c>
      <c r="I19" s="22">
        <v>1039.1008180840786</v>
      </c>
      <c r="J19" s="22">
        <f t="shared" si="0"/>
        <v>3625.1951162468818</v>
      </c>
      <c r="K19" s="22">
        <f t="shared" si="1"/>
        <v>5292.3066669042009</v>
      </c>
      <c r="L19" s="23">
        <v>2075.4320145339757</v>
      </c>
      <c r="M19" s="23">
        <v>2787.8790774658964</v>
      </c>
      <c r="N19" s="23">
        <v>3637.7594522893442</v>
      </c>
      <c r="O19" s="23">
        <v>0</v>
      </c>
      <c r="P19" s="23">
        <v>965.81363852720142</v>
      </c>
      <c r="Q19" s="23">
        <v>363.79949614846117</v>
      </c>
      <c r="R19" s="23">
        <v>384.82259840822593</v>
      </c>
      <c r="S19" s="23">
        <v>1266.3543578079436</v>
      </c>
      <c r="T19" s="24">
        <f t="shared" si="2"/>
        <v>4418.0329314223009</v>
      </c>
      <c r="U19" s="24">
        <f t="shared" si="3"/>
        <v>7063.8277037587468</v>
      </c>
    </row>
    <row r="20" spans="1:21" s="25" customFormat="1" x14ac:dyDescent="0.35">
      <c r="A20" s="21">
        <v>41.44</v>
      </c>
      <c r="B20" s="22">
        <v>904.4217147708739</v>
      </c>
      <c r="C20" s="22">
        <v>2190.9629950791973</v>
      </c>
      <c r="D20" s="22">
        <v>1898.5243741382023</v>
      </c>
      <c r="E20" s="22">
        <v>0</v>
      </c>
      <c r="F20" s="22">
        <v>557.06396639627485</v>
      </c>
      <c r="G20" s="22">
        <v>429.36631293872369</v>
      </c>
      <c r="H20" s="22">
        <v>530.58204463049549</v>
      </c>
      <c r="I20" s="22">
        <v>1015.4794993607086</v>
      </c>
      <c r="J20" s="22">
        <f t="shared" si="0"/>
        <v>3635.8088073786294</v>
      </c>
      <c r="K20" s="22">
        <f t="shared" si="1"/>
        <v>3890.5920999358464</v>
      </c>
      <c r="L20" s="23">
        <v>2160.5273090141677</v>
      </c>
      <c r="M20" s="23">
        <v>4778.8817922470053</v>
      </c>
      <c r="N20" s="23">
        <v>4535.2888925204215</v>
      </c>
      <c r="O20" s="23">
        <v>0</v>
      </c>
      <c r="P20" s="23">
        <v>1330.7419455002916</v>
      </c>
      <c r="Q20" s="23">
        <v>936.52465135903685</v>
      </c>
      <c r="R20" s="23">
        <v>1267.4806214567418</v>
      </c>
      <c r="S20" s="23">
        <v>2214.9422426550736</v>
      </c>
      <c r="T20" s="24">
        <f t="shared" si="2"/>
        <v>7930.3486862611153</v>
      </c>
      <c r="U20" s="24">
        <f t="shared" si="3"/>
        <v>9294.0387684916241</v>
      </c>
    </row>
    <row r="21" spans="1:21" s="25" customFormat="1" x14ac:dyDescent="0.35">
      <c r="A21" s="21">
        <v>44.5</v>
      </c>
      <c r="B21" s="22">
        <v>1878.7149069806708</v>
      </c>
      <c r="C21" s="22">
        <v>2849.3328129850233</v>
      </c>
      <c r="D21" s="22">
        <v>2688.6361617193011</v>
      </c>
      <c r="E21" s="22">
        <v>0</v>
      </c>
      <c r="F21" s="22">
        <v>802.08044305880367</v>
      </c>
      <c r="G21" s="22">
        <v>373.45562326928882</v>
      </c>
      <c r="H21" s="22">
        <v>535.30084782074755</v>
      </c>
      <c r="I21" s="22">
        <v>1191.4283210253582</v>
      </c>
      <c r="J21" s="22">
        <f t="shared" si="0"/>
        <v>4414.2167572796707</v>
      </c>
      <c r="K21" s="22">
        <f t="shared" si="1"/>
        <v>5904.7323595795233</v>
      </c>
      <c r="L21" s="23">
        <v>2444.1015133501724</v>
      </c>
      <c r="M21" s="23">
        <v>3384.5739275137762</v>
      </c>
      <c r="N21" s="23">
        <v>3497.7631184430425</v>
      </c>
      <c r="O21" s="23">
        <v>0</v>
      </c>
      <c r="P21" s="23">
        <v>1043.4611539113996</v>
      </c>
      <c r="Q21" s="23">
        <v>443.60846856512364</v>
      </c>
      <c r="R21" s="23">
        <v>696.39603507429877</v>
      </c>
      <c r="S21" s="23">
        <v>1415.2355995295015</v>
      </c>
      <c r="T21" s="24">
        <f t="shared" si="2"/>
        <v>5243.4179956084008</v>
      </c>
      <c r="U21" s="24">
        <f t="shared" si="3"/>
        <v>7681.7218207789128</v>
      </c>
    </row>
    <row r="22" spans="1:21" s="25" customFormat="1" x14ac:dyDescent="0.35">
      <c r="A22" s="21">
        <v>46.6</v>
      </c>
      <c r="B22" s="22">
        <v>1698.9393146276041</v>
      </c>
      <c r="C22" s="22">
        <v>2338.8954181485465</v>
      </c>
      <c r="D22" s="22">
        <v>2784.9267929231246</v>
      </c>
      <c r="E22" s="22">
        <v>0</v>
      </c>
      <c r="F22" s="22">
        <v>408.49251800883388</v>
      </c>
      <c r="G22" s="22">
        <v>374.64026371573294</v>
      </c>
      <c r="H22" s="22">
        <v>324.15851717852746</v>
      </c>
      <c r="I22" s="22">
        <v>773.60370609619702</v>
      </c>
      <c r="J22" s="22">
        <f t="shared" si="0"/>
        <v>3487.1393879604766</v>
      </c>
      <c r="K22" s="22">
        <f t="shared" si="1"/>
        <v>5216.5171427380901</v>
      </c>
      <c r="L22" s="23">
        <v>1729.4503697404868</v>
      </c>
      <c r="M22" s="23">
        <v>2173.9197437945591</v>
      </c>
      <c r="N22" s="23">
        <v>2834.9409718479606</v>
      </c>
      <c r="O22" s="23">
        <v>0</v>
      </c>
      <c r="P22" s="23">
        <v>415.82858800430614</v>
      </c>
      <c r="Q22" s="23">
        <v>348.21474264836337</v>
      </c>
      <c r="R22" s="23">
        <v>329.98004258428472</v>
      </c>
      <c r="S22" s="23">
        <v>719.03701102053958</v>
      </c>
      <c r="T22" s="24">
        <f t="shared" si="2"/>
        <v>3241.1714974634619</v>
      </c>
      <c r="U22" s="24">
        <f t="shared" si="3"/>
        <v>5310.199972177038</v>
      </c>
    </row>
    <row r="23" spans="1:21" s="25" customFormat="1" x14ac:dyDescent="0.35">
      <c r="A23" s="21">
        <v>48</v>
      </c>
      <c r="B23" s="22">
        <v>1387.9756296573039</v>
      </c>
      <c r="C23" s="22">
        <v>1875.9291674122976</v>
      </c>
      <c r="D23" s="22">
        <v>2412.5126301153391</v>
      </c>
      <c r="E23" s="22">
        <v>0</v>
      </c>
      <c r="F23" s="22">
        <v>805.6697362159581</v>
      </c>
      <c r="G23" s="22">
        <v>561.25135971668192</v>
      </c>
      <c r="H23" s="22">
        <v>467.09019189380768</v>
      </c>
      <c r="I23" s="22">
        <v>1038.7117441409346</v>
      </c>
      <c r="J23" s="22">
        <f t="shared" si="0"/>
        <v>3475.8922712699141</v>
      </c>
      <c r="K23" s="22">
        <f t="shared" si="1"/>
        <v>5073.2481878824092</v>
      </c>
      <c r="L23" s="23">
        <v>2036.947571188337</v>
      </c>
      <c r="M23" s="23">
        <v>2513.7200701409392</v>
      </c>
      <c r="N23" s="23">
        <v>3540.5245145319668</v>
      </c>
      <c r="O23" s="23">
        <v>0</v>
      </c>
      <c r="P23" s="23">
        <v>1182.37451530056</v>
      </c>
      <c r="Q23" s="23">
        <v>752.06933812956652</v>
      </c>
      <c r="R23" s="23">
        <v>685.48626616657486</v>
      </c>
      <c r="S23" s="23">
        <v>1391.859886660799</v>
      </c>
      <c r="T23" s="24">
        <f t="shared" si="2"/>
        <v>4657.6492949313051</v>
      </c>
      <c r="U23" s="24">
        <f t="shared" si="3"/>
        <v>7445.3328671874388</v>
      </c>
    </row>
    <row r="24" spans="1:21" s="25" customFormat="1" x14ac:dyDescent="0.35">
      <c r="A24" s="21">
        <v>48.8</v>
      </c>
      <c r="B24" s="22">
        <v>2216.6553472246896</v>
      </c>
      <c r="C24" s="22">
        <v>2543.6284462651142</v>
      </c>
      <c r="D24" s="22">
        <v>2827.6960250420243</v>
      </c>
      <c r="E24" s="22">
        <v>0</v>
      </c>
      <c r="F24" s="22">
        <v>950.48802936838501</v>
      </c>
      <c r="G24" s="22">
        <v>736.62152195031956</v>
      </c>
      <c r="H24" s="22">
        <v>839.12253244233705</v>
      </c>
      <c r="I24" s="22">
        <v>1647.8494618096813</v>
      </c>
      <c r="J24" s="22">
        <f t="shared" si="0"/>
        <v>4928.099430025115</v>
      </c>
      <c r="K24" s="22">
        <f t="shared" si="1"/>
        <v>6833.9619340774361</v>
      </c>
      <c r="L24" s="23">
        <v>4018.9398840791355</v>
      </c>
      <c r="M24" s="23">
        <v>4210.8471473391537</v>
      </c>
      <c r="N24" s="23">
        <v>5126.7962560448896</v>
      </c>
      <c r="O24" s="23">
        <v>0</v>
      </c>
      <c r="P24" s="23">
        <v>1723.2964318747454</v>
      </c>
      <c r="Q24" s="23">
        <v>1219.4393559828266</v>
      </c>
      <c r="R24" s="23">
        <v>1521.3835644248022</v>
      </c>
      <c r="S24" s="23">
        <v>2727.9307304862728</v>
      </c>
      <c r="T24" s="24">
        <f t="shared" si="2"/>
        <v>8158.2172338082528</v>
      </c>
      <c r="U24" s="24">
        <f t="shared" si="3"/>
        <v>12390.416136423573</v>
      </c>
    </row>
    <row r="25" spans="1:21" s="25" customFormat="1" x14ac:dyDescent="0.35">
      <c r="A25" s="21">
        <v>49.7</v>
      </c>
      <c r="B25" s="22">
        <v>1585.9382326539883</v>
      </c>
      <c r="C25" s="22">
        <v>2186.2375397843439</v>
      </c>
      <c r="D25" s="22">
        <v>1984.6109187264412</v>
      </c>
      <c r="E25" s="22">
        <v>0</v>
      </c>
      <c r="F25" s="22">
        <v>648.63415405584954</v>
      </c>
      <c r="G25" s="22">
        <v>524.241175041318</v>
      </c>
      <c r="H25" s="22">
        <v>511.09290288794915</v>
      </c>
      <c r="I25" s="22">
        <v>1225.8702545607946</v>
      </c>
      <c r="J25" s="22">
        <f t="shared" si="0"/>
        <v>3936.3489693864567</v>
      </c>
      <c r="K25" s="22">
        <f t="shared" si="1"/>
        <v>4730.2762083242278</v>
      </c>
      <c r="L25" s="23">
        <v>2113.2235966437247</v>
      </c>
      <c r="M25" s="23">
        <v>2659.861335095296</v>
      </c>
      <c r="N25" s="23">
        <v>2644.4451222991011</v>
      </c>
      <c r="O25" s="23">
        <v>0</v>
      </c>
      <c r="P25" s="23">
        <v>864.28901940654362</v>
      </c>
      <c r="Q25" s="23">
        <v>637.81213449242796</v>
      </c>
      <c r="R25" s="23">
        <v>681.01869304994204</v>
      </c>
      <c r="S25" s="23">
        <v>1491.4412695846961</v>
      </c>
      <c r="T25" s="24">
        <f t="shared" si="2"/>
        <v>4789.1147391724198</v>
      </c>
      <c r="U25" s="24">
        <f t="shared" si="3"/>
        <v>6302.9764313993119</v>
      </c>
    </row>
    <row r="26" spans="1:21" s="25" customFormat="1" x14ac:dyDescent="0.35">
      <c r="A26" s="21">
        <v>50.8</v>
      </c>
      <c r="B26" s="22">
        <v>2492.5111741384944</v>
      </c>
      <c r="C26" s="22">
        <v>3121.2397110801485</v>
      </c>
      <c r="D26" s="22">
        <v>3610.5694405867252</v>
      </c>
      <c r="E26" s="22">
        <v>0</v>
      </c>
      <c r="F26" s="22">
        <v>1005.7498406031466</v>
      </c>
      <c r="G26" s="22">
        <v>676.89825579652609</v>
      </c>
      <c r="H26" s="22">
        <v>716.81382675393752</v>
      </c>
      <c r="I26" s="22">
        <v>1418.189771588748</v>
      </c>
      <c r="J26" s="22">
        <f t="shared" si="0"/>
        <v>5216.327738465423</v>
      </c>
      <c r="K26" s="22">
        <f t="shared" si="1"/>
        <v>7825.6442820823031</v>
      </c>
      <c r="L26" s="23">
        <v>3783.8521900725455</v>
      </c>
      <c r="M26" s="23">
        <v>4326.3996961001385</v>
      </c>
      <c r="N26" s="23">
        <v>5481.163425433846</v>
      </c>
      <c r="O26" s="23">
        <v>0</v>
      </c>
      <c r="P26" s="23">
        <v>1526.8171218316368</v>
      </c>
      <c r="Q26" s="23">
        <v>938.2593710354098</v>
      </c>
      <c r="R26" s="23">
        <v>1088.1867236461426</v>
      </c>
      <c r="S26" s="23">
        <v>1965.7752575147629</v>
      </c>
      <c r="T26" s="24">
        <f t="shared" si="2"/>
        <v>7230.4343246503104</v>
      </c>
      <c r="U26" s="24">
        <f t="shared" si="3"/>
        <v>11880.019460984171</v>
      </c>
    </row>
    <row r="27" spans="1:21" s="25" customFormat="1" x14ac:dyDescent="0.35">
      <c r="A27" s="21">
        <v>51.7</v>
      </c>
      <c r="B27" s="22">
        <v>1946.8293619472979</v>
      </c>
      <c r="C27" s="22">
        <v>2659.1695568338841</v>
      </c>
      <c r="D27" s="22">
        <v>3231.8875954234973</v>
      </c>
      <c r="E27" s="22">
        <v>0</v>
      </c>
      <c r="F27" s="22">
        <v>827.17081061577767</v>
      </c>
      <c r="G27" s="22">
        <v>574.56306375931479</v>
      </c>
      <c r="H27" s="22">
        <v>535.50519586646419</v>
      </c>
      <c r="I27" s="22">
        <v>1317.3964624426799</v>
      </c>
      <c r="J27" s="22">
        <f t="shared" si="0"/>
        <v>4551.1290830358794</v>
      </c>
      <c r="K27" s="22">
        <f t="shared" si="1"/>
        <v>6541.3929638530371</v>
      </c>
      <c r="L27" s="23">
        <v>2877.9625220291273</v>
      </c>
      <c r="M27" s="23">
        <v>3589.266811385331</v>
      </c>
      <c r="N27" s="23">
        <v>4777.6407921730588</v>
      </c>
      <c r="O27" s="23">
        <v>0</v>
      </c>
      <c r="P27" s="23">
        <v>1222.7916009482831</v>
      </c>
      <c r="Q27" s="23">
        <v>775.52788256744088</v>
      </c>
      <c r="R27" s="23">
        <v>791.62761471504427</v>
      </c>
      <c r="S27" s="23">
        <v>1778.1819846463211</v>
      </c>
      <c r="T27" s="24">
        <f t="shared" si="2"/>
        <v>6142.9766785990932</v>
      </c>
      <c r="U27" s="24">
        <f t="shared" si="3"/>
        <v>9670.0225298655132</v>
      </c>
    </row>
    <row r="28" spans="1:21" s="25" customFormat="1" x14ac:dyDescent="0.35">
      <c r="A28" s="21">
        <v>63.1</v>
      </c>
      <c r="B28" s="22">
        <v>1030.4960687668822</v>
      </c>
      <c r="C28" s="22">
        <v>1618.3463724682338</v>
      </c>
      <c r="D28" s="22">
        <v>1901.6959907827588</v>
      </c>
      <c r="E28" s="22">
        <v>0</v>
      </c>
      <c r="F28" s="22">
        <v>470.58046153389733</v>
      </c>
      <c r="G28" s="22">
        <v>324.32612439614292</v>
      </c>
      <c r="H28" s="22">
        <v>387.823026104191</v>
      </c>
      <c r="I28" s="22">
        <v>848.57988664720517</v>
      </c>
      <c r="J28" s="22">
        <f t="shared" si="0"/>
        <v>2791.2523835115817</v>
      </c>
      <c r="K28" s="22">
        <f t="shared" si="1"/>
        <v>3790.5955471877296</v>
      </c>
      <c r="L28" s="23">
        <v>1017.6871744522709</v>
      </c>
      <c r="M28" s="23">
        <v>1459.2910107525215</v>
      </c>
      <c r="N28" s="23">
        <v>1878.0582266973463</v>
      </c>
      <c r="O28" s="23">
        <v>0</v>
      </c>
      <c r="P28" s="23">
        <v>464.73122485944634</v>
      </c>
      <c r="Q28" s="23">
        <v>292.45049510733554</v>
      </c>
      <c r="R28" s="23">
        <v>383.00245055353832</v>
      </c>
      <c r="S28" s="23">
        <v>765.17921104925097</v>
      </c>
      <c r="T28" s="24">
        <f t="shared" si="2"/>
        <v>2516.9207169091083</v>
      </c>
      <c r="U28" s="24">
        <f t="shared" si="3"/>
        <v>3743.4790765626021</v>
      </c>
    </row>
    <row r="29" spans="1:21" s="25" customFormat="1" x14ac:dyDescent="0.35">
      <c r="A29" s="21">
        <v>68.900000000000006</v>
      </c>
      <c r="B29" s="22">
        <v>2514.4223443099963</v>
      </c>
      <c r="C29" s="22">
        <v>3443.1162155153743</v>
      </c>
      <c r="D29" s="22">
        <v>3199.6337570528567</v>
      </c>
      <c r="E29" s="22">
        <v>0</v>
      </c>
      <c r="F29" s="22">
        <v>792.67568877270014</v>
      </c>
      <c r="G29" s="22">
        <v>524.23986892836979</v>
      </c>
      <c r="H29" s="22">
        <v>704.20951654537976</v>
      </c>
      <c r="I29" s="22">
        <v>1174.1530524248003</v>
      </c>
      <c r="J29" s="22">
        <f t="shared" si="0"/>
        <v>5141.5091368685444</v>
      </c>
      <c r="K29" s="22">
        <f t="shared" si="1"/>
        <v>7210.941306680932</v>
      </c>
      <c r="L29" s="23">
        <v>2717.6408441814092</v>
      </c>
      <c r="M29" s="23">
        <v>3397.8795677231678</v>
      </c>
      <c r="N29" s="23">
        <v>3458.2318297742677</v>
      </c>
      <c r="O29" s="23">
        <v>0</v>
      </c>
      <c r="P29" s="23">
        <v>856.7406477568012</v>
      </c>
      <c r="Q29" s="23">
        <v>517.35225525954218</v>
      </c>
      <c r="R29" s="23">
        <v>761.12453795034435</v>
      </c>
      <c r="S29" s="23">
        <v>1158.7266930566966</v>
      </c>
      <c r="T29" s="24">
        <f t="shared" si="2"/>
        <v>5073.9585160394072</v>
      </c>
      <c r="U29" s="24">
        <f t="shared" si="3"/>
        <v>7793.7378596628223</v>
      </c>
    </row>
    <row r="30" spans="1:21" s="25" customFormat="1" x14ac:dyDescent="0.35">
      <c r="A30" s="21">
        <v>70.7</v>
      </c>
      <c r="B30" s="22">
        <v>1557.5689026878267</v>
      </c>
      <c r="C30" s="22">
        <v>2235.8589143362569</v>
      </c>
      <c r="D30" s="22">
        <v>2523.211529676857</v>
      </c>
      <c r="E30" s="22">
        <v>0</v>
      </c>
      <c r="F30" s="22">
        <v>725.76057885909586</v>
      </c>
      <c r="G30" s="22">
        <v>478.88961449219602</v>
      </c>
      <c r="H30" s="22">
        <v>504.08591412880776</v>
      </c>
      <c r="I30" s="22">
        <v>1020.0411894974196</v>
      </c>
      <c r="J30" s="22">
        <f t="shared" si="0"/>
        <v>3734.7897183258724</v>
      </c>
      <c r="K30" s="22">
        <f t="shared" si="1"/>
        <v>5310.626925352587</v>
      </c>
      <c r="L30" s="23">
        <v>1988.009339780974</v>
      </c>
      <c r="M30" s="23">
        <v>2605.6616117597209</v>
      </c>
      <c r="N30" s="23">
        <v>3220.5111944546761</v>
      </c>
      <c r="O30" s="23">
        <v>0</v>
      </c>
      <c r="P30" s="23">
        <v>926.32743676823634</v>
      </c>
      <c r="Q30" s="23">
        <v>558.09616463351813</v>
      </c>
      <c r="R30" s="23">
        <v>643.39208596857179</v>
      </c>
      <c r="S30" s="23">
        <v>1188.7521850528638</v>
      </c>
      <c r="T30" s="24">
        <f t="shared" si="2"/>
        <v>4352.5099614461033</v>
      </c>
      <c r="U30" s="24">
        <f t="shared" si="3"/>
        <v>6778.2400569724578</v>
      </c>
    </row>
    <row r="31" spans="1:21" s="25" customFormat="1" x14ac:dyDescent="0.35">
      <c r="A31" s="21">
        <v>75</v>
      </c>
      <c r="B31" s="22">
        <v>1950.5842673326883</v>
      </c>
      <c r="C31" s="22">
        <v>2448.1456385210131</v>
      </c>
      <c r="D31" s="22">
        <v>2588.732658850412</v>
      </c>
      <c r="E31" s="22">
        <v>0</v>
      </c>
      <c r="F31" s="22">
        <v>790.66716150189859</v>
      </c>
      <c r="G31" s="22">
        <v>579.74147033906945</v>
      </c>
      <c r="H31" s="22">
        <v>715.61153071279728</v>
      </c>
      <c r="I31" s="22">
        <v>1486.8738887136153</v>
      </c>
      <c r="J31" s="22">
        <f t="shared" si="0"/>
        <v>4514.7609975736978</v>
      </c>
      <c r="K31" s="22">
        <f t="shared" si="1"/>
        <v>6045.5956183977969</v>
      </c>
      <c r="L31" s="23">
        <v>2010.5039815391458</v>
      </c>
      <c r="M31" s="23">
        <v>2303.986537746664</v>
      </c>
      <c r="N31" s="23">
        <v>2668.2555606153023</v>
      </c>
      <c r="O31" s="23">
        <v>0</v>
      </c>
      <c r="P31" s="23">
        <v>814.95555095682278</v>
      </c>
      <c r="Q31" s="23">
        <v>545.60338323728706</v>
      </c>
      <c r="R31" s="23">
        <v>737.59429716963484</v>
      </c>
      <c r="S31" s="23">
        <v>1399.3192925371784</v>
      </c>
      <c r="T31" s="24">
        <f t="shared" si="2"/>
        <v>4248.9092135211295</v>
      </c>
      <c r="U31" s="24">
        <f t="shared" si="3"/>
        <v>6231.309390280906</v>
      </c>
    </row>
    <row r="32" spans="1:21" s="25" customFormat="1" x14ac:dyDescent="0.35">
      <c r="A32" s="21">
        <v>81</v>
      </c>
      <c r="B32" s="22">
        <v>1699.8942831792699</v>
      </c>
      <c r="C32" s="22">
        <v>2592.8678475805868</v>
      </c>
      <c r="D32" s="22">
        <v>2554.5060638698528</v>
      </c>
      <c r="E32" s="22">
        <v>0</v>
      </c>
      <c r="F32" s="22">
        <v>577.76892525632923</v>
      </c>
      <c r="G32" s="22">
        <v>459.81568305308826</v>
      </c>
      <c r="H32" s="22">
        <v>490.77671437906434</v>
      </c>
      <c r="I32" s="22">
        <v>830.54095416724226</v>
      </c>
      <c r="J32" s="22">
        <f t="shared" si="0"/>
        <v>3883.2244848009177</v>
      </c>
      <c r="K32" s="22">
        <f t="shared" si="1"/>
        <v>5322.9459866845164</v>
      </c>
      <c r="L32" s="23">
        <v>2448.3081338956799</v>
      </c>
      <c r="M32" s="23">
        <v>3409.7851183878538</v>
      </c>
      <c r="N32" s="23">
        <v>3679.1805444284983</v>
      </c>
      <c r="O32" s="23">
        <v>0</v>
      </c>
      <c r="P32" s="23">
        <v>832.1437240036048</v>
      </c>
      <c r="Q32" s="23">
        <v>604.68668881013457</v>
      </c>
      <c r="R32" s="23">
        <v>706.85138107152693</v>
      </c>
      <c r="S32" s="23">
        <v>1092.2138543904687</v>
      </c>
      <c r="T32" s="24">
        <f t="shared" si="2"/>
        <v>5106.6856615884572</v>
      </c>
      <c r="U32" s="24">
        <f t="shared" si="3"/>
        <v>7666.4837833993097</v>
      </c>
    </row>
    <row r="33" spans="1:21" s="25" customFormat="1" x14ac:dyDescent="0.35">
      <c r="A33" s="21">
        <v>85.2</v>
      </c>
      <c r="B33" s="22">
        <v>1970.1485779102427</v>
      </c>
      <c r="C33" s="22">
        <v>3225.0376835401635</v>
      </c>
      <c r="D33" s="22">
        <v>3321.1782812521546</v>
      </c>
      <c r="E33" s="22">
        <v>0</v>
      </c>
      <c r="F33" s="22">
        <v>594.17983107661507</v>
      </c>
      <c r="G33" s="22">
        <v>302.13896545910023</v>
      </c>
      <c r="H33" s="22">
        <v>476.06127002597339</v>
      </c>
      <c r="I33" s="22">
        <v>632.53798517174505</v>
      </c>
      <c r="J33" s="22">
        <f t="shared" si="0"/>
        <v>4159.7146341710086</v>
      </c>
      <c r="K33" s="22">
        <f t="shared" si="1"/>
        <v>6361.5679602649861</v>
      </c>
      <c r="L33" s="23">
        <v>2167.9932735957586</v>
      </c>
      <c r="M33" s="23">
        <v>3240.3820001967447</v>
      </c>
      <c r="N33" s="23">
        <v>3654.695008741126</v>
      </c>
      <c r="O33" s="23">
        <v>0</v>
      </c>
      <c r="P33" s="23">
        <v>653.84808614117276</v>
      </c>
      <c r="Q33" s="23">
        <v>303.576503998249</v>
      </c>
      <c r="R33" s="23">
        <v>523.86791676926282</v>
      </c>
      <c r="S33" s="23">
        <v>635.54751997232347</v>
      </c>
      <c r="T33" s="24">
        <f t="shared" si="2"/>
        <v>4179.5060241673173</v>
      </c>
      <c r="U33" s="24">
        <f t="shared" si="3"/>
        <v>7000.4042852473203</v>
      </c>
    </row>
    <row r="34" spans="1:21" s="25" customFormat="1" x14ac:dyDescent="0.35">
      <c r="A34" s="21">
        <v>88.6</v>
      </c>
      <c r="B34" s="22">
        <v>3025.6473033127563</v>
      </c>
      <c r="C34" s="22">
        <v>4918.1205361755028</v>
      </c>
      <c r="D34" s="22">
        <v>5702.1283892860247</v>
      </c>
      <c r="E34" s="22">
        <v>0</v>
      </c>
      <c r="F34" s="22">
        <v>757.92331750593826</v>
      </c>
      <c r="G34" s="22">
        <v>598.41530549447771</v>
      </c>
      <c r="H34" s="22">
        <v>945.34769222633952</v>
      </c>
      <c r="I34" s="22">
        <v>1503.0753575121932</v>
      </c>
      <c r="J34" s="22">
        <f t="shared" si="0"/>
        <v>7019.6111991821736</v>
      </c>
      <c r="K34" s="22">
        <f t="shared" si="1"/>
        <v>10431.046702331059</v>
      </c>
      <c r="L34" s="23">
        <v>1769.3302769631016</v>
      </c>
      <c r="M34" s="23">
        <v>2625.9850117723681</v>
      </c>
      <c r="N34" s="23">
        <v>3334.4760280711835</v>
      </c>
      <c r="O34" s="23">
        <v>0</v>
      </c>
      <c r="P34" s="23">
        <v>443.2164554709687</v>
      </c>
      <c r="Q34" s="23">
        <v>319.51832239265906</v>
      </c>
      <c r="R34" s="23">
        <v>552.81800105448747</v>
      </c>
      <c r="S34" s="23">
        <v>802.55319717332009</v>
      </c>
      <c r="T34" s="24">
        <f t="shared" si="2"/>
        <v>3748.0565313383477</v>
      </c>
      <c r="U34" s="24">
        <f t="shared" si="3"/>
        <v>6099.8407615597416</v>
      </c>
    </row>
    <row r="35" spans="1:21" s="25" customFormat="1" x14ac:dyDescent="0.35">
      <c r="A35" s="21">
        <v>91</v>
      </c>
      <c r="B35" s="22">
        <v>996.65089827955853</v>
      </c>
      <c r="C35" s="22">
        <v>1630.314871958002</v>
      </c>
      <c r="D35" s="22">
        <v>2051.9805745714871</v>
      </c>
      <c r="E35" s="22">
        <v>0</v>
      </c>
      <c r="F35" s="22">
        <v>383.61402986301999</v>
      </c>
      <c r="G35" s="22">
        <v>336.41033531212605</v>
      </c>
      <c r="H35" s="22">
        <v>290.19276010387949</v>
      </c>
      <c r="I35" s="22">
        <v>698.93745037806138</v>
      </c>
      <c r="J35" s="22">
        <f t="shared" si="0"/>
        <v>2665.6626576481895</v>
      </c>
      <c r="K35" s="22">
        <f t="shared" si="1"/>
        <v>3722.4382628179451</v>
      </c>
      <c r="L35" s="23">
        <v>1156.166319385954</v>
      </c>
      <c r="M35" s="23">
        <v>1726.8364532893395</v>
      </c>
      <c r="N35" s="23">
        <v>2380.4030402713083</v>
      </c>
      <c r="O35" s="23">
        <v>0</v>
      </c>
      <c r="P35" s="23">
        <v>445.01201146475506</v>
      </c>
      <c r="Q35" s="23">
        <v>356.32725939779937</v>
      </c>
      <c r="R35" s="23">
        <v>336.63853204860442</v>
      </c>
      <c r="S35" s="23">
        <v>740.31752310055413</v>
      </c>
      <c r="T35" s="24">
        <f t="shared" si="2"/>
        <v>2823.4812357876926</v>
      </c>
      <c r="U35" s="24">
        <f t="shared" si="3"/>
        <v>4318.2199031706223</v>
      </c>
    </row>
    <row r="36" spans="1:21" s="25" customFormat="1" x14ac:dyDescent="0.35">
      <c r="A36" s="21">
        <v>93</v>
      </c>
      <c r="B36" s="22">
        <v>2873.5964579057827</v>
      </c>
      <c r="C36" s="22">
        <v>4789.2494468944196</v>
      </c>
      <c r="D36" s="22">
        <v>5179.0696777142139</v>
      </c>
      <c r="E36" s="22">
        <v>0</v>
      </c>
      <c r="F36" s="22">
        <v>878.15891381312326</v>
      </c>
      <c r="G36" s="22">
        <v>805.3399383375787</v>
      </c>
      <c r="H36" s="22">
        <v>572.33233802176142</v>
      </c>
      <c r="I36" s="22">
        <v>1079.0723931148775</v>
      </c>
      <c r="J36" s="22">
        <f t="shared" si="0"/>
        <v>6673.6617783468764</v>
      </c>
      <c r="K36" s="22">
        <f t="shared" si="1"/>
        <v>9503.1573874548812</v>
      </c>
      <c r="L36" s="23">
        <v>5410.2707760175736</v>
      </c>
      <c r="M36" s="23">
        <v>8233.0953685000968</v>
      </c>
      <c r="N36" s="23">
        <v>9750.9061326991232</v>
      </c>
      <c r="O36" s="23">
        <v>0</v>
      </c>
      <c r="P36" s="23">
        <v>1653.3558478718908</v>
      </c>
      <c r="Q36" s="23">
        <v>1384.4425081459829</v>
      </c>
      <c r="R36" s="23">
        <v>1077.5601125377198</v>
      </c>
      <c r="S36" s="23">
        <v>1855.0100637984713</v>
      </c>
      <c r="T36" s="24">
        <f t="shared" si="2"/>
        <v>11472.54794044455</v>
      </c>
      <c r="U36" s="24">
        <f t="shared" si="3"/>
        <v>17892.092869126311</v>
      </c>
    </row>
    <row r="37" spans="1:21" s="25" customFormat="1" x14ac:dyDescent="0.35">
      <c r="A37" s="21">
        <v>96.6</v>
      </c>
      <c r="B37" s="22">
        <v>1826.9298590956093</v>
      </c>
      <c r="C37" s="22">
        <v>3182.0118880462028</v>
      </c>
      <c r="D37" s="22">
        <v>3184.5819204107511</v>
      </c>
      <c r="E37" s="22">
        <v>0</v>
      </c>
      <c r="F37" s="22">
        <v>907.37921025662718</v>
      </c>
      <c r="G37" s="22">
        <v>706.68801234040131</v>
      </c>
      <c r="H37" s="22">
        <v>552.44752655794025</v>
      </c>
      <c r="I37" s="22">
        <v>1444.7031670552662</v>
      </c>
      <c r="J37" s="22">
        <f t="shared" si="0"/>
        <v>5333.40306744187</v>
      </c>
      <c r="K37" s="22">
        <f t="shared" si="1"/>
        <v>6471.3385163209277</v>
      </c>
      <c r="L37" s="23">
        <v>2170.7230185439062</v>
      </c>
      <c r="M37" s="23">
        <v>3452.1272983448139</v>
      </c>
      <c r="N37" s="23">
        <v>3783.8591583896173</v>
      </c>
      <c r="O37" s="23">
        <v>0</v>
      </c>
      <c r="P37" s="23">
        <v>1078.1305743326691</v>
      </c>
      <c r="Q37" s="23">
        <v>766.67751870382517</v>
      </c>
      <c r="R37" s="23">
        <v>656.40755525809618</v>
      </c>
      <c r="S37" s="23">
        <v>1567.3414859738195</v>
      </c>
      <c r="T37" s="24">
        <f t="shared" si="2"/>
        <v>5786.1463030224586</v>
      </c>
      <c r="U37" s="24">
        <f t="shared" si="3"/>
        <v>7689.1203065242889</v>
      </c>
    </row>
    <row r="38" spans="1:21" s="25" customFormat="1" x14ac:dyDescent="0.35">
      <c r="A38" s="21">
        <v>98.3</v>
      </c>
      <c r="B38" s="22">
        <v>2028.9064959730092</v>
      </c>
      <c r="C38" s="22">
        <v>2848.5499038744833</v>
      </c>
      <c r="D38" s="22">
        <v>3149.7451540211464</v>
      </c>
      <c r="E38" s="22">
        <v>0</v>
      </c>
      <c r="F38" s="22">
        <v>558.18774162415127</v>
      </c>
      <c r="G38" s="22">
        <v>406.67549655933783</v>
      </c>
      <c r="H38" s="22">
        <v>420.53529976351831</v>
      </c>
      <c r="I38" s="22">
        <v>937.74195527776885</v>
      </c>
      <c r="J38" s="22">
        <f t="shared" si="0"/>
        <v>4192.9673557115902</v>
      </c>
      <c r="K38" s="22">
        <f t="shared" si="1"/>
        <v>6157.374691381825</v>
      </c>
      <c r="L38" s="23">
        <v>2302.3552093782873</v>
      </c>
      <c r="M38" s="23">
        <v>2951.4579085513346</v>
      </c>
      <c r="N38" s="23">
        <v>3574.2564667066226</v>
      </c>
      <c r="O38" s="23">
        <v>0</v>
      </c>
      <c r="P38" s="23">
        <v>633.4182759482685</v>
      </c>
      <c r="Q38" s="23">
        <v>421.36723983719486</v>
      </c>
      <c r="R38" s="23">
        <v>477.21353352642427</v>
      </c>
      <c r="S38" s="23">
        <v>971.61924610147753</v>
      </c>
      <c r="T38" s="24">
        <f t="shared" si="2"/>
        <v>4344.4443944900067</v>
      </c>
      <c r="U38" s="24">
        <f t="shared" si="3"/>
        <v>6987.243485559602</v>
      </c>
    </row>
    <row r="39" spans="1:21" s="25" customFormat="1" x14ac:dyDescent="0.35">
      <c r="A39" s="21">
        <v>100.2</v>
      </c>
      <c r="B39" s="22">
        <v>1177.6687686540422</v>
      </c>
      <c r="C39" s="22">
        <v>2020.7358792849541</v>
      </c>
      <c r="D39" s="22">
        <v>2219.6116520010605</v>
      </c>
      <c r="E39" s="22">
        <v>0</v>
      </c>
      <c r="F39" s="22">
        <v>630.55733320132492</v>
      </c>
      <c r="G39" s="22">
        <v>413.40621891356199</v>
      </c>
      <c r="H39" s="22">
        <v>426.9489644135453</v>
      </c>
      <c r="I39" s="22">
        <v>1082.709573996347</v>
      </c>
      <c r="J39" s="22">
        <f t="shared" si="0"/>
        <v>3516.8516721948631</v>
      </c>
      <c r="K39" s="22">
        <f t="shared" si="1"/>
        <v>4454.7867182699729</v>
      </c>
      <c r="L39" s="23">
        <v>1600.5437939825983</v>
      </c>
      <c r="M39" s="23">
        <v>2507.5893874076955</v>
      </c>
      <c r="N39" s="23">
        <v>3016.6255140840744</v>
      </c>
      <c r="O39" s="23">
        <v>0</v>
      </c>
      <c r="P39" s="23">
        <v>856.97664170805194</v>
      </c>
      <c r="Q39" s="23">
        <v>513.00769084320632</v>
      </c>
      <c r="R39" s="23">
        <v>580.2569733766469</v>
      </c>
      <c r="S39" s="23">
        <v>1343.5655125590472</v>
      </c>
      <c r="T39" s="24">
        <f t="shared" si="2"/>
        <v>4364.1625908099495</v>
      </c>
      <c r="U39" s="24">
        <f t="shared" si="3"/>
        <v>6054.4029231513714</v>
      </c>
    </row>
    <row r="40" spans="1:21" s="25" customFormat="1" x14ac:dyDescent="0.35">
      <c r="A40" s="21">
        <v>103.5</v>
      </c>
      <c r="B40" s="22">
        <v>1218.7536666665994</v>
      </c>
      <c r="C40" s="22">
        <v>1806.4554195203932</v>
      </c>
      <c r="D40" s="22">
        <v>1863.190208638835</v>
      </c>
      <c r="E40" s="22">
        <v>0</v>
      </c>
      <c r="F40" s="22">
        <v>604.29100084996696</v>
      </c>
      <c r="G40" s="22">
        <v>421.69664599647888</v>
      </c>
      <c r="H40" s="22">
        <v>377.231693141785</v>
      </c>
      <c r="I40" s="22">
        <v>960.70680469898161</v>
      </c>
      <c r="J40" s="22">
        <f t="shared" si="0"/>
        <v>3188.8588702158536</v>
      </c>
      <c r="K40" s="22">
        <f t="shared" si="1"/>
        <v>4063.4665692971867</v>
      </c>
      <c r="L40" s="23">
        <v>1362.8273478317772</v>
      </c>
      <c r="M40" s="23">
        <v>1844.397902137129</v>
      </c>
      <c r="N40" s="23">
        <v>2083.4452769199511</v>
      </c>
      <c r="O40" s="23">
        <v>0</v>
      </c>
      <c r="P40" s="23">
        <v>675.72662510172211</v>
      </c>
      <c r="Q40" s="23">
        <v>430.55389067982969</v>
      </c>
      <c r="R40" s="23">
        <v>421.82574046207696</v>
      </c>
      <c r="S40" s="23">
        <v>980.88532714862447</v>
      </c>
      <c r="T40" s="24">
        <f t="shared" si="2"/>
        <v>3255.8371199655835</v>
      </c>
      <c r="U40" s="24">
        <f t="shared" si="3"/>
        <v>4543.8249903155274</v>
      </c>
    </row>
    <row r="41" spans="1:21" s="25" customFormat="1" x14ac:dyDescent="0.35">
      <c r="A41" s="21">
        <v>106.7</v>
      </c>
      <c r="B41" s="22">
        <v>1165.931242391207</v>
      </c>
      <c r="C41" s="22">
        <v>2022.0182358939655</v>
      </c>
      <c r="D41" s="22">
        <v>1965.1643200189651</v>
      </c>
      <c r="E41" s="22">
        <v>0</v>
      </c>
      <c r="F41" s="22">
        <v>542.19540275409554</v>
      </c>
      <c r="G41" s="22">
        <v>388.31053542134225</v>
      </c>
      <c r="H41" s="22">
        <v>417.12023967651714</v>
      </c>
      <c r="I41" s="22">
        <v>729.65281830837444</v>
      </c>
      <c r="J41" s="22">
        <f t="shared" si="0"/>
        <v>3139.9815896236823</v>
      </c>
      <c r="K41" s="22">
        <f t="shared" si="1"/>
        <v>4090.4112048407846</v>
      </c>
      <c r="L41" s="23">
        <v>2061.7120544200138</v>
      </c>
      <c r="M41" s="23">
        <v>3264.6949310583063</v>
      </c>
      <c r="N41" s="23">
        <v>3474.9930529263311</v>
      </c>
      <c r="O41" s="23">
        <v>0</v>
      </c>
      <c r="P41" s="23">
        <v>958.76219545900005</v>
      </c>
      <c r="Q41" s="23">
        <v>626.95549138117258</v>
      </c>
      <c r="R41" s="23">
        <v>737.59223101347322</v>
      </c>
      <c r="S41" s="23">
        <v>1178.0773363354936</v>
      </c>
      <c r="T41" s="24">
        <f t="shared" si="2"/>
        <v>5069.7277587749722</v>
      </c>
      <c r="U41" s="24">
        <f t="shared" si="3"/>
        <v>7233.0595338188177</v>
      </c>
    </row>
    <row r="42" spans="1:21" s="25" customFormat="1" x14ac:dyDescent="0.35">
      <c r="A42" s="21">
        <v>111.95</v>
      </c>
      <c r="B42" s="22">
        <v>310.48607820166666</v>
      </c>
      <c r="C42" s="22">
        <v>454.50445791218084</v>
      </c>
      <c r="D42" s="22">
        <v>574.17407607140365</v>
      </c>
      <c r="E42" s="22">
        <v>0</v>
      </c>
      <c r="F42" s="22">
        <v>232.60517260326685</v>
      </c>
      <c r="G42" s="22">
        <v>105.73823344713956</v>
      </c>
      <c r="H42" s="22">
        <v>175.26000462602096</v>
      </c>
      <c r="I42" s="22">
        <v>458.61292409049287</v>
      </c>
      <c r="J42" s="22">
        <f t="shared" si="0"/>
        <v>1018.8556154498133</v>
      </c>
      <c r="K42" s="22">
        <f t="shared" si="1"/>
        <v>1292.5253315023579</v>
      </c>
      <c r="L42" s="23">
        <v>388.52029921484603</v>
      </c>
      <c r="M42" s="23">
        <v>519.29267504004667</v>
      </c>
      <c r="N42" s="23">
        <v>718.48079349881823</v>
      </c>
      <c r="O42" s="23">
        <v>0</v>
      </c>
      <c r="P42" s="23">
        <v>291.06564707240727</v>
      </c>
      <c r="Q42" s="23">
        <v>120.8108944695622</v>
      </c>
      <c r="R42" s="23">
        <v>219.3079632815932</v>
      </c>
      <c r="S42" s="23">
        <v>523.98679047699466</v>
      </c>
      <c r="T42" s="24">
        <f t="shared" si="2"/>
        <v>1164.0903599866035</v>
      </c>
      <c r="U42" s="24">
        <f t="shared" si="3"/>
        <v>1617.3747030676648</v>
      </c>
    </row>
    <row r="43" spans="1:21" s="25" customFormat="1" x14ac:dyDescent="0.35">
      <c r="A43" s="21">
        <v>121.7</v>
      </c>
      <c r="B43" s="22">
        <v>800.25957794434714</v>
      </c>
      <c r="C43" s="22">
        <v>1322.8734138740417</v>
      </c>
      <c r="D43" s="22">
        <v>1549.7080066109011</v>
      </c>
      <c r="E43" s="22">
        <v>0</v>
      </c>
      <c r="F43" s="22">
        <v>670.82955273980315</v>
      </c>
      <c r="G43" s="22">
        <v>247.81233453753416</v>
      </c>
      <c r="H43" s="22">
        <v>266.71541314772634</v>
      </c>
      <c r="I43" s="22">
        <v>859.1165283284505</v>
      </c>
      <c r="J43" s="22">
        <f t="shared" si="0"/>
        <v>2429.8022767400262</v>
      </c>
      <c r="K43" s="22">
        <f t="shared" si="1"/>
        <v>3287.5125504427779</v>
      </c>
      <c r="L43" s="23">
        <v>937.42263517492347</v>
      </c>
      <c r="M43" s="23">
        <v>1414.8985780712417</v>
      </c>
      <c r="N43" s="23">
        <v>1815.3251811625253</v>
      </c>
      <c r="O43" s="23">
        <v>0</v>
      </c>
      <c r="P43" s="23">
        <v>785.80853564778465</v>
      </c>
      <c r="Q43" s="23">
        <v>265.05130127216944</v>
      </c>
      <c r="R43" s="23">
        <v>312.42995688593646</v>
      </c>
      <c r="S43" s="23">
        <v>918.88062877433174</v>
      </c>
      <c r="T43" s="24">
        <f t="shared" si="2"/>
        <v>2598.8305081177427</v>
      </c>
      <c r="U43" s="24">
        <f t="shared" si="3"/>
        <v>3850.98630887117</v>
      </c>
    </row>
    <row r="44" spans="1:21" s="25" customFormat="1" x14ac:dyDescent="0.35">
      <c r="A44" s="21">
        <v>123.1</v>
      </c>
      <c r="B44" s="22">
        <v>745.81046138594843</v>
      </c>
      <c r="C44" s="22">
        <v>1388.2228778511778</v>
      </c>
      <c r="D44" s="22">
        <v>1359.5540009697293</v>
      </c>
      <c r="E44" s="22">
        <v>0</v>
      </c>
      <c r="F44" s="22">
        <v>386.79267016014126</v>
      </c>
      <c r="G44" s="22">
        <v>295.15227137413279</v>
      </c>
      <c r="H44" s="22">
        <v>254.35379410195264</v>
      </c>
      <c r="I44" s="22">
        <v>566.2554207301215</v>
      </c>
      <c r="J44" s="22">
        <f t="shared" si="0"/>
        <v>2249.6305699554323</v>
      </c>
      <c r="K44" s="22">
        <f t="shared" si="1"/>
        <v>2746.5109266177715</v>
      </c>
      <c r="L44" s="23">
        <v>1218.4521253026287</v>
      </c>
      <c r="M44" s="23">
        <v>2070.8167197405787</v>
      </c>
      <c r="N44" s="23">
        <v>2221.1427000727094</v>
      </c>
      <c r="O44" s="23">
        <v>0</v>
      </c>
      <c r="P44" s="23">
        <v>631.91437423967227</v>
      </c>
      <c r="Q44" s="23">
        <v>440.27963245861901</v>
      </c>
      <c r="R44" s="23">
        <v>415.54515127930404</v>
      </c>
      <c r="S44" s="23">
        <v>844.68510899831165</v>
      </c>
      <c r="T44" s="24">
        <f t="shared" si="2"/>
        <v>3355.7814611975091</v>
      </c>
      <c r="U44" s="24">
        <f t="shared" si="3"/>
        <v>4487.0543508943147</v>
      </c>
    </row>
    <row r="45" spans="1:21" s="25" customFormat="1" x14ac:dyDescent="0.35">
      <c r="A45" s="21">
        <v>124.5</v>
      </c>
      <c r="B45" s="22">
        <v>990.63766950991567</v>
      </c>
      <c r="C45" s="22">
        <v>1684.503281127284</v>
      </c>
      <c r="D45" s="22">
        <v>1973.1383768018914</v>
      </c>
      <c r="E45" s="22">
        <v>0</v>
      </c>
      <c r="F45" s="22">
        <v>545.51090666831101</v>
      </c>
      <c r="G45" s="22">
        <v>445.10922618923837</v>
      </c>
      <c r="H45" s="22">
        <v>266.0300661325262</v>
      </c>
      <c r="I45" s="22">
        <v>646.98279690408606</v>
      </c>
      <c r="J45" s="22">
        <f t="shared" si="0"/>
        <v>2776.5953042206083</v>
      </c>
      <c r="K45" s="22">
        <f t="shared" si="1"/>
        <v>3775.3170191126446</v>
      </c>
      <c r="L45" s="23">
        <v>1415.7556479418329</v>
      </c>
      <c r="M45" s="23">
        <v>2198.1017521708986</v>
      </c>
      <c r="N45" s="23">
        <v>2819.8824727814349</v>
      </c>
      <c r="O45" s="23">
        <v>0</v>
      </c>
      <c r="P45" s="23">
        <v>779.60910522573374</v>
      </c>
      <c r="Q45" s="23">
        <v>580.82129073636895</v>
      </c>
      <c r="R45" s="23">
        <v>380.19306174354341</v>
      </c>
      <c r="S45" s="23">
        <v>844.24532467968572</v>
      </c>
      <c r="T45" s="24">
        <f t="shared" si="2"/>
        <v>3623.1683675869535</v>
      </c>
      <c r="U45" s="24">
        <f t="shared" si="3"/>
        <v>5395.4402876925451</v>
      </c>
    </row>
    <row r="46" spans="1:21" s="25" customFormat="1" x14ac:dyDescent="0.35">
      <c r="A46" s="21">
        <v>125.8</v>
      </c>
      <c r="B46" s="22">
        <v>384.89672122649813</v>
      </c>
      <c r="C46" s="22">
        <v>1021.05673299574</v>
      </c>
      <c r="D46" s="22">
        <v>1134.5539187710131</v>
      </c>
      <c r="E46" s="22">
        <v>0</v>
      </c>
      <c r="F46" s="22">
        <v>246.5485575224439</v>
      </c>
      <c r="G46" s="22">
        <v>134.8263340342572</v>
      </c>
      <c r="H46" s="22">
        <v>144.75114118431577</v>
      </c>
      <c r="I46" s="22">
        <v>524.76844338970261</v>
      </c>
      <c r="J46" s="22">
        <f t="shared" si="0"/>
        <v>1680.6515104196997</v>
      </c>
      <c r="K46" s="22">
        <f t="shared" si="1"/>
        <v>1910.7503387042707</v>
      </c>
      <c r="L46" s="23">
        <v>425.93034574996932</v>
      </c>
      <c r="M46" s="23">
        <v>1031.6840381525378</v>
      </c>
      <c r="N46" s="23">
        <v>1255.5080785158214</v>
      </c>
      <c r="O46" s="23">
        <v>0</v>
      </c>
      <c r="P46" s="23">
        <v>272.83296156709679</v>
      </c>
      <c r="Q46" s="23">
        <v>136.22962588734606</v>
      </c>
      <c r="R46" s="23">
        <v>160.18297951687956</v>
      </c>
      <c r="S46" s="23">
        <v>530.23030873404821</v>
      </c>
      <c r="T46" s="24">
        <f t="shared" si="2"/>
        <v>1698.1439727739321</v>
      </c>
      <c r="U46" s="24">
        <f t="shared" si="3"/>
        <v>2114.4543653497672</v>
      </c>
    </row>
    <row r="47" spans="1:21" s="25" customFormat="1" x14ac:dyDescent="0.35">
      <c r="A47" s="21">
        <v>127</v>
      </c>
      <c r="B47" s="22">
        <v>587.95608434727228</v>
      </c>
      <c r="C47" s="22">
        <v>1155.4078286488809</v>
      </c>
      <c r="D47" s="22">
        <v>1184.5303249839924</v>
      </c>
      <c r="E47" s="22">
        <v>0</v>
      </c>
      <c r="F47" s="22">
        <v>328.63614431062217</v>
      </c>
      <c r="G47" s="22">
        <v>86.437483060488958</v>
      </c>
      <c r="H47" s="22">
        <v>132.02652414169293</v>
      </c>
      <c r="I47" s="22">
        <v>331.41455951721531</v>
      </c>
      <c r="J47" s="22">
        <f t="shared" si="0"/>
        <v>1573.2598712265853</v>
      </c>
      <c r="K47" s="22">
        <f t="shared" si="1"/>
        <v>2233.1490777835797</v>
      </c>
      <c r="L47" s="23">
        <v>644.44449315058364</v>
      </c>
      <c r="M47" s="23">
        <v>1156.3209666543694</v>
      </c>
      <c r="N47" s="23">
        <v>1298.3351396954488</v>
      </c>
      <c r="O47" s="23">
        <v>0</v>
      </c>
      <c r="P47" s="23">
        <v>360.21015699895361</v>
      </c>
      <c r="Q47" s="23">
        <v>86.505796039615632</v>
      </c>
      <c r="R47" s="23">
        <v>144.71109101181179</v>
      </c>
      <c r="S47" s="23">
        <v>331.67648195045797</v>
      </c>
      <c r="T47" s="24">
        <f t="shared" si="2"/>
        <v>1574.5032446444429</v>
      </c>
      <c r="U47" s="24">
        <f t="shared" si="3"/>
        <v>2447.700880856798</v>
      </c>
    </row>
    <row r="48" spans="1:21" s="25" customFormat="1" x14ac:dyDescent="0.35">
      <c r="A48" s="21">
        <v>128.21</v>
      </c>
      <c r="B48" s="22">
        <v>871.09871485602389</v>
      </c>
      <c r="C48" s="22">
        <v>1520.3761475709991</v>
      </c>
      <c r="D48" s="22">
        <v>1548.2192144198532</v>
      </c>
      <c r="E48" s="22">
        <v>0</v>
      </c>
      <c r="F48" s="22">
        <v>624.57462539016683</v>
      </c>
      <c r="G48" s="22">
        <v>329.84215943163491</v>
      </c>
      <c r="H48" s="22">
        <v>412.4960353316838</v>
      </c>
      <c r="I48" s="22">
        <v>753.78390176419862</v>
      </c>
      <c r="J48" s="22">
        <f t="shared" si="0"/>
        <v>2604.0022087668326</v>
      </c>
      <c r="K48" s="22">
        <f t="shared" si="1"/>
        <v>3456.3885899977276</v>
      </c>
      <c r="L48" s="23">
        <v>1135.9819706911401</v>
      </c>
      <c r="M48" s="23">
        <v>1810.3292971413373</v>
      </c>
      <c r="N48" s="23">
        <v>2019.0009286711452</v>
      </c>
      <c r="O48" s="23">
        <v>0</v>
      </c>
      <c r="P48" s="23">
        <v>814.49496101216278</v>
      </c>
      <c r="Q48" s="23">
        <v>392.74683808045461</v>
      </c>
      <c r="R48" s="23">
        <v>537.92762074711254</v>
      </c>
      <c r="S48" s="23">
        <v>897.53912757534363</v>
      </c>
      <c r="T48" s="24">
        <f t="shared" si="2"/>
        <v>3100.6152627971355</v>
      </c>
      <c r="U48" s="24">
        <f t="shared" si="3"/>
        <v>4507.405481121561</v>
      </c>
    </row>
    <row r="49" spans="1:21" s="25" customFormat="1" x14ac:dyDescent="0.35">
      <c r="A49" s="21">
        <v>129.30000000000001</v>
      </c>
      <c r="B49" s="22">
        <v>1332.7754716941524</v>
      </c>
      <c r="C49" s="22">
        <v>2358.0792455405599</v>
      </c>
      <c r="D49" s="22">
        <v>2389.5617402736716</v>
      </c>
      <c r="E49" s="22">
        <v>0</v>
      </c>
      <c r="F49" s="22">
        <v>581.80840763422691</v>
      </c>
      <c r="G49" s="22">
        <v>269.61624382775074</v>
      </c>
      <c r="H49" s="22">
        <v>219.84779108241992</v>
      </c>
      <c r="I49" s="22">
        <v>734.5220720175821</v>
      </c>
      <c r="J49" s="22">
        <f t="shared" si="0"/>
        <v>3362.2175613858926</v>
      </c>
      <c r="K49" s="22">
        <f t="shared" si="1"/>
        <v>4523.9934106844703</v>
      </c>
      <c r="L49" s="23">
        <v>1601.7707491248448</v>
      </c>
      <c r="M49" s="23">
        <v>2587.6422263760332</v>
      </c>
      <c r="N49" s="23">
        <v>2871.8491449522817</v>
      </c>
      <c r="O49" s="23">
        <v>0</v>
      </c>
      <c r="P49" s="23">
        <v>699.23532413062594</v>
      </c>
      <c r="Q49" s="23">
        <v>295.86383865808216</v>
      </c>
      <c r="R49" s="23">
        <v>264.21986935871604</v>
      </c>
      <c r="S49" s="23">
        <v>806.02903119237908</v>
      </c>
      <c r="T49" s="24">
        <f t="shared" si="2"/>
        <v>3689.5350962264947</v>
      </c>
      <c r="U49" s="24">
        <f t="shared" si="3"/>
        <v>5437.0750875664689</v>
      </c>
    </row>
    <row r="50" spans="1:21" s="25" customFormat="1" x14ac:dyDescent="0.35">
      <c r="A50" s="21">
        <v>131.94999999999999</v>
      </c>
      <c r="B50" s="22">
        <v>1511.8017942375798</v>
      </c>
      <c r="C50" s="22">
        <v>2408.5419007493788</v>
      </c>
      <c r="D50" s="22">
        <v>2898.8774147081858</v>
      </c>
      <c r="E50" s="22">
        <v>0</v>
      </c>
      <c r="F50" s="22">
        <v>663.9452545163781</v>
      </c>
      <c r="G50" s="22">
        <v>282.95212336671079</v>
      </c>
      <c r="H50" s="22">
        <v>480.55700815375764</v>
      </c>
      <c r="I50" s="22">
        <v>468.33237846426698</v>
      </c>
      <c r="J50" s="22">
        <f t="shared" si="0"/>
        <v>3159.8264025803564</v>
      </c>
      <c r="K50" s="22">
        <f t="shared" si="1"/>
        <v>5555.1814716159015</v>
      </c>
      <c r="L50" s="23">
        <v>2125.3988288388255</v>
      </c>
      <c r="M50" s="23">
        <v>3091.734933583009</v>
      </c>
      <c r="N50" s="23">
        <v>4075.4487034296085</v>
      </c>
      <c r="O50" s="23">
        <v>0</v>
      </c>
      <c r="P50" s="23">
        <v>933.42161104780598</v>
      </c>
      <c r="Q50" s="23">
        <v>363.21268235863579</v>
      </c>
      <c r="R50" s="23">
        <v>675.60132962759076</v>
      </c>
      <c r="S50" s="23">
        <v>601.17682593584288</v>
      </c>
      <c r="T50" s="24">
        <f t="shared" si="2"/>
        <v>4056.1244418774877</v>
      </c>
      <c r="U50" s="24">
        <f t="shared" si="3"/>
        <v>7809.8704729438305</v>
      </c>
    </row>
    <row r="51" spans="1:21" s="25" customFormat="1" x14ac:dyDescent="0.35">
      <c r="A51" s="21">
        <v>134.5</v>
      </c>
      <c r="B51" s="22">
        <v>1708.3287721439619</v>
      </c>
      <c r="C51" s="22">
        <v>3286.8970312286729</v>
      </c>
      <c r="D51" s="22">
        <v>2971.0789061212104</v>
      </c>
      <c r="E51" s="22">
        <v>0</v>
      </c>
      <c r="F51" s="22">
        <v>639.00139371517162</v>
      </c>
      <c r="G51" s="22">
        <v>244.4413422105512</v>
      </c>
      <c r="H51" s="22">
        <v>410.34608883392525</v>
      </c>
      <c r="I51" s="22">
        <v>847.1642681638466</v>
      </c>
      <c r="J51" s="22">
        <f t="shared" si="0"/>
        <v>4378.5026416030705</v>
      </c>
      <c r="K51" s="22">
        <f t="shared" si="1"/>
        <v>5728.7551608142685</v>
      </c>
      <c r="L51" s="23">
        <v>2831.1781997882367</v>
      </c>
      <c r="M51" s="23">
        <v>4973.7541647156586</v>
      </c>
      <c r="N51" s="23">
        <v>4923.9080708711499</v>
      </c>
      <c r="O51" s="23">
        <v>0</v>
      </c>
      <c r="P51" s="23">
        <v>1059.0038902466235</v>
      </c>
      <c r="Q51" s="23">
        <v>369.89024368492016</v>
      </c>
      <c r="R51" s="23">
        <v>680.05814806769172</v>
      </c>
      <c r="S51" s="23">
        <v>1281.9345318533287</v>
      </c>
      <c r="T51" s="24">
        <f t="shared" si="2"/>
        <v>6625.5789402539076</v>
      </c>
      <c r="U51" s="24">
        <f t="shared" si="3"/>
        <v>9494.148308973703</v>
      </c>
    </row>
    <row r="52" spans="1:21" s="25" customFormat="1" x14ac:dyDescent="0.35">
      <c r="A52" s="21">
        <v>136.22999999999999</v>
      </c>
      <c r="B52" s="22">
        <v>1701.2615414762395</v>
      </c>
      <c r="C52" s="22">
        <v>3111.8263592999438</v>
      </c>
      <c r="D52" s="22">
        <v>2894.3252881431113</v>
      </c>
      <c r="E52" s="22">
        <v>0</v>
      </c>
      <c r="F52" s="22">
        <v>597.66626678779926</v>
      </c>
      <c r="G52" s="22">
        <v>399.51165230722563</v>
      </c>
      <c r="H52" s="22">
        <v>494.3482177167532</v>
      </c>
      <c r="I52" s="22">
        <v>989.71008979935505</v>
      </c>
      <c r="J52" s="22">
        <f t="shared" si="0"/>
        <v>4501.0481014065244</v>
      </c>
      <c r="K52" s="22">
        <f t="shared" si="1"/>
        <v>5687.6013141239036</v>
      </c>
      <c r="L52" s="23">
        <v>2108.4125056086555</v>
      </c>
      <c r="M52" s="23">
        <v>3521.2942763761121</v>
      </c>
      <c r="N52" s="23">
        <v>3587.003811021928</v>
      </c>
      <c r="O52" s="23">
        <v>0</v>
      </c>
      <c r="P52" s="23">
        <v>740.70153257116601</v>
      </c>
      <c r="Q52" s="23">
        <v>452.08116783594539</v>
      </c>
      <c r="R52" s="23">
        <v>612.65710118558479</v>
      </c>
      <c r="S52" s="23">
        <v>1119.9405339783093</v>
      </c>
      <c r="T52" s="24">
        <f t="shared" si="2"/>
        <v>5093.3159781903669</v>
      </c>
      <c r="U52" s="24">
        <f t="shared" si="3"/>
        <v>7048.7749503873347</v>
      </c>
    </row>
    <row r="53" spans="1:21" s="25" customFormat="1" x14ac:dyDescent="0.35">
      <c r="A53" s="21">
        <v>141.24</v>
      </c>
      <c r="B53" s="22">
        <v>446.6052377801775</v>
      </c>
      <c r="C53" s="22">
        <v>756.60368740874867</v>
      </c>
      <c r="D53" s="22">
        <v>977.70779349238387</v>
      </c>
      <c r="E53" s="22">
        <v>0</v>
      </c>
      <c r="F53" s="22">
        <v>210.11121850573829</v>
      </c>
      <c r="G53" s="22">
        <v>137.36898150148863</v>
      </c>
      <c r="H53" s="22">
        <v>152.82983332146731</v>
      </c>
      <c r="I53" s="22">
        <v>364.98685107401946</v>
      </c>
      <c r="J53" s="22">
        <f t="shared" si="0"/>
        <v>1258.9595199842568</v>
      </c>
      <c r="K53" s="22">
        <f t="shared" si="1"/>
        <v>1787.2540830997671</v>
      </c>
      <c r="L53" s="23">
        <v>544.77242185441446</v>
      </c>
      <c r="M53" s="23">
        <v>842.67909861003386</v>
      </c>
      <c r="N53" s="23">
        <v>1192.6153064710479</v>
      </c>
      <c r="O53" s="23">
        <v>0</v>
      </c>
      <c r="P53" s="23">
        <v>256.29524170626178</v>
      </c>
      <c r="Q53" s="23">
        <v>152.996834981212</v>
      </c>
      <c r="R53" s="23">
        <v>186.42297802857877</v>
      </c>
      <c r="S53" s="23">
        <v>406.50976962713241</v>
      </c>
      <c r="T53" s="24">
        <f t="shared" si="2"/>
        <v>1402.1857032183784</v>
      </c>
      <c r="U53" s="24">
        <f t="shared" si="3"/>
        <v>2180.105948060303</v>
      </c>
    </row>
    <row r="54" spans="1:21" s="25" customFormat="1" x14ac:dyDescent="0.35">
      <c r="A54" s="21">
        <v>150.5</v>
      </c>
      <c r="B54" s="22">
        <v>719.90739039493087</v>
      </c>
      <c r="C54" s="22">
        <v>1374.9962527845869</v>
      </c>
      <c r="D54" s="22">
        <v>1736.0087505587492</v>
      </c>
      <c r="E54" s="22">
        <v>0</v>
      </c>
      <c r="F54" s="22">
        <v>262.85408789459183</v>
      </c>
      <c r="G54" s="22">
        <v>328.73244427202332</v>
      </c>
      <c r="H54" s="22">
        <v>256.82450960999734</v>
      </c>
      <c r="I54" s="22">
        <v>616.00537924267371</v>
      </c>
      <c r="J54" s="22">
        <f t="shared" si="0"/>
        <v>2319.734076299284</v>
      </c>
      <c r="K54" s="22">
        <f t="shared" si="1"/>
        <v>2975.5947384582691</v>
      </c>
      <c r="L54" s="23">
        <v>861.3350755785624</v>
      </c>
      <c r="M54" s="23">
        <v>1502.1022003548819</v>
      </c>
      <c r="N54" s="23">
        <v>2077.0521990992111</v>
      </c>
      <c r="O54" s="23">
        <v>0</v>
      </c>
      <c r="P54" s="23">
        <v>314.49245928510254</v>
      </c>
      <c r="Q54" s="23">
        <v>359.12078077961434</v>
      </c>
      <c r="R54" s="23">
        <v>307.2783546144741</v>
      </c>
      <c r="S54" s="23">
        <v>672.94949620188208</v>
      </c>
      <c r="T54" s="24">
        <f t="shared" si="2"/>
        <v>2534.1724773363785</v>
      </c>
      <c r="U54" s="24">
        <f t="shared" si="3"/>
        <v>3560.1580885773501</v>
      </c>
    </row>
    <row r="55" spans="1:21" s="25" customFormat="1" x14ac:dyDescent="0.35">
      <c r="A55" s="21">
        <v>156.32</v>
      </c>
      <c r="B55" s="22">
        <v>1144.9359202455137</v>
      </c>
      <c r="C55" s="22">
        <v>1996.6211053109307</v>
      </c>
      <c r="D55" s="22">
        <v>1959.0119303193765</v>
      </c>
      <c r="E55" s="22">
        <v>0</v>
      </c>
      <c r="F55" s="22">
        <v>279.85414535515292</v>
      </c>
      <c r="G55" s="22">
        <v>289.80442738195785</v>
      </c>
      <c r="H55" s="22">
        <v>312.94521610294254</v>
      </c>
      <c r="I55" s="22">
        <v>427.60242739028342</v>
      </c>
      <c r="J55" s="22">
        <f t="shared" si="0"/>
        <v>2714.0279600831723</v>
      </c>
      <c r="K55" s="22">
        <f t="shared" si="1"/>
        <v>3696.7472120229859</v>
      </c>
      <c r="L55" s="23">
        <v>1346.8609200128981</v>
      </c>
      <c r="M55" s="23">
        <v>2144.5673762979259</v>
      </c>
      <c r="N55" s="23">
        <v>2304.5102910391788</v>
      </c>
      <c r="O55" s="23">
        <v>0</v>
      </c>
      <c r="P55" s="23">
        <v>329.21022479724371</v>
      </c>
      <c r="Q55" s="23">
        <v>311.2784487837327</v>
      </c>
      <c r="R55" s="23">
        <v>368.13735530601713</v>
      </c>
      <c r="S55" s="23">
        <v>459.287049189134</v>
      </c>
      <c r="T55" s="24">
        <f t="shared" si="2"/>
        <v>2915.1328742707924</v>
      </c>
      <c r="U55" s="24">
        <f t="shared" si="3"/>
        <v>4348.7187911553383</v>
      </c>
    </row>
    <row r="56" spans="1:21" s="25" customFormat="1" x14ac:dyDescent="0.35">
      <c r="A56" s="21">
        <v>186.81</v>
      </c>
      <c r="B56" s="22">
        <v>412.98739452061818</v>
      </c>
      <c r="C56" s="22">
        <v>684.8458095013375</v>
      </c>
      <c r="D56" s="22">
        <v>978.01890805609639</v>
      </c>
      <c r="E56" s="22">
        <v>0</v>
      </c>
      <c r="F56" s="22">
        <v>168.97781881694007</v>
      </c>
      <c r="G56" s="22">
        <v>160.59985945338198</v>
      </c>
      <c r="H56" s="22">
        <v>110.28017954673926</v>
      </c>
      <c r="I56" s="22">
        <v>365.33010537055696</v>
      </c>
      <c r="J56" s="22">
        <f t="shared" si="0"/>
        <v>1210.7757743252764</v>
      </c>
      <c r="K56" s="22">
        <f t="shared" si="1"/>
        <v>1670.2643009403937</v>
      </c>
      <c r="L56" s="23">
        <v>765.71759665890499</v>
      </c>
      <c r="M56" s="23">
        <v>1159.3834612431649</v>
      </c>
      <c r="N56" s="23">
        <v>1813.3393360176585</v>
      </c>
      <c r="O56" s="23">
        <v>0</v>
      </c>
      <c r="P56" s="23">
        <v>313.30081990362419</v>
      </c>
      <c r="Q56" s="23">
        <v>271.88137584400914</v>
      </c>
      <c r="R56" s="23">
        <v>204.46985831047178</v>
      </c>
      <c r="S56" s="23">
        <v>618.47159781740515</v>
      </c>
      <c r="T56" s="24">
        <f t="shared" si="2"/>
        <v>2049.7364349045793</v>
      </c>
      <c r="U56" s="24">
        <f t="shared" si="3"/>
        <v>3096.8276108906593</v>
      </c>
    </row>
    <row r="57" spans="1:21" s="25" customFormat="1" x14ac:dyDescent="0.35">
      <c r="A57" s="21">
        <v>205.29090909999999</v>
      </c>
      <c r="B57" s="22">
        <v>418.41762380229852</v>
      </c>
      <c r="C57" s="22">
        <v>1153.8912261985074</v>
      </c>
      <c r="D57" s="22">
        <v>1146.1781951705718</v>
      </c>
      <c r="E57" s="22">
        <v>0</v>
      </c>
      <c r="F57" s="22">
        <v>199.52387041590137</v>
      </c>
      <c r="G57" s="22">
        <v>222.35885206108918</v>
      </c>
      <c r="H57" s="22">
        <v>199.67690264480237</v>
      </c>
      <c r="I57" s="22">
        <v>333.75790581570686</v>
      </c>
      <c r="J57" s="22">
        <f t="shared" si="0"/>
        <v>1710.0079840753035</v>
      </c>
      <c r="K57" s="22">
        <f t="shared" si="1"/>
        <v>1963.7965920335741</v>
      </c>
      <c r="L57" s="23">
        <v>682.85846653371107</v>
      </c>
      <c r="M57" s="23">
        <v>1719.4441242536136</v>
      </c>
      <c r="N57" s="23">
        <v>1870.5652921980331</v>
      </c>
      <c r="O57" s="23">
        <v>0</v>
      </c>
      <c r="P57" s="23">
        <v>325.62338782710918</v>
      </c>
      <c r="Q57" s="23">
        <v>331.34286228331575</v>
      </c>
      <c r="R57" s="23">
        <v>325.87313675548353</v>
      </c>
      <c r="S57" s="23">
        <v>497.34156656052278</v>
      </c>
      <c r="T57" s="24">
        <f t="shared" si="2"/>
        <v>2548.1285530974519</v>
      </c>
      <c r="U57" s="24">
        <f t="shared" si="3"/>
        <v>3204.9202833143372</v>
      </c>
    </row>
    <row r="58" spans="1:21" s="25" customFormat="1" x14ac:dyDescent="0.35">
      <c r="A58" s="21">
        <v>220.26</v>
      </c>
      <c r="B58" s="22">
        <v>385.28972145617325</v>
      </c>
      <c r="C58" s="22">
        <v>954.54816584696096</v>
      </c>
      <c r="D58" s="22">
        <v>896.69952410265819</v>
      </c>
      <c r="E58" s="22">
        <v>0</v>
      </c>
      <c r="F58" s="22">
        <v>369.53079277059493</v>
      </c>
      <c r="G58" s="22">
        <v>266.19177888264755</v>
      </c>
      <c r="H58" s="22">
        <v>311.13612975861281</v>
      </c>
      <c r="I58" s="22">
        <v>705.64154659048688</v>
      </c>
      <c r="J58" s="22">
        <f t="shared" si="0"/>
        <v>1926.3814913200954</v>
      </c>
      <c r="K58" s="22">
        <f t="shared" si="1"/>
        <v>1962.6561680880391</v>
      </c>
      <c r="L58" s="23">
        <v>624.04919197299876</v>
      </c>
      <c r="M58" s="23">
        <v>1411.6652234790599</v>
      </c>
      <c r="N58" s="23">
        <v>1452.3735835566254</v>
      </c>
      <c r="O58" s="23">
        <v>0</v>
      </c>
      <c r="P58" s="23">
        <v>598.52464209550101</v>
      </c>
      <c r="Q58" s="23">
        <v>393.66654347006255</v>
      </c>
      <c r="R58" s="23">
        <v>503.9434990262377</v>
      </c>
      <c r="S58" s="23">
        <v>1043.5614117805292</v>
      </c>
      <c r="T58" s="24">
        <f t="shared" si="2"/>
        <v>2848.8931787296515</v>
      </c>
      <c r="U58" s="24">
        <f t="shared" si="3"/>
        <v>3178.8909166513627</v>
      </c>
    </row>
    <row r="59" spans="1:21" s="25" customFormat="1" x14ac:dyDescent="0.35">
      <c r="A59" s="21">
        <v>242.34</v>
      </c>
      <c r="B59" s="22">
        <v>384.05622882569588</v>
      </c>
      <c r="C59" s="22">
        <v>877.83507553883192</v>
      </c>
      <c r="D59" s="22">
        <v>899.66142388227649</v>
      </c>
      <c r="E59" s="22">
        <v>0</v>
      </c>
      <c r="F59" s="22">
        <v>186.50763802795649</v>
      </c>
      <c r="G59" s="22">
        <v>149.78118782976986</v>
      </c>
      <c r="H59" s="22">
        <v>120.98865073939329</v>
      </c>
      <c r="I59" s="22">
        <v>430.80959864664817</v>
      </c>
      <c r="J59" s="22">
        <f t="shared" si="0"/>
        <v>1458.42586201525</v>
      </c>
      <c r="K59" s="22">
        <f t="shared" si="1"/>
        <v>1591.2139414753221</v>
      </c>
      <c r="L59" s="23">
        <v>796.07740436869676</v>
      </c>
      <c r="M59" s="23">
        <v>1661.4064055851127</v>
      </c>
      <c r="N59" s="23">
        <v>1864.8314423248075</v>
      </c>
      <c r="O59" s="23">
        <v>0</v>
      </c>
      <c r="P59" s="23">
        <v>386.59577747303598</v>
      </c>
      <c r="Q59" s="23">
        <v>283.47856201095544</v>
      </c>
      <c r="R59" s="23">
        <v>250.78705619015039</v>
      </c>
      <c r="S59" s="23">
        <v>815.35797181463909</v>
      </c>
      <c r="T59" s="24">
        <f t="shared" si="2"/>
        <v>2760.2429394107075</v>
      </c>
      <c r="U59" s="24">
        <f t="shared" si="3"/>
        <v>3298.2916803566909</v>
      </c>
    </row>
    <row r="60" spans="1:21" s="25" customFormat="1" x14ac:dyDescent="0.35">
      <c r="A60" s="21">
        <v>265.61</v>
      </c>
      <c r="B60" s="22">
        <v>91.888067192241365</v>
      </c>
      <c r="C60" s="22">
        <v>184.13552815768011</v>
      </c>
      <c r="D60" s="22">
        <v>295.79352980330407</v>
      </c>
      <c r="E60" s="22">
        <v>0</v>
      </c>
      <c r="F60" s="22">
        <v>65.498184316177188</v>
      </c>
      <c r="G60" s="22">
        <v>48.447646426251232</v>
      </c>
      <c r="H60" s="22">
        <v>55.632144016987645</v>
      </c>
      <c r="I60" s="22">
        <v>183.49475224411577</v>
      </c>
      <c r="J60" s="22">
        <f t="shared" si="0"/>
        <v>416.07792682804711</v>
      </c>
      <c r="K60" s="22">
        <f t="shared" si="1"/>
        <v>508.81192532871023</v>
      </c>
      <c r="L60" s="23">
        <v>89.503732685817994</v>
      </c>
      <c r="M60" s="23">
        <v>163.76537707634122</v>
      </c>
      <c r="N60" s="23">
        <v>288.11820545012915</v>
      </c>
      <c r="O60" s="23">
        <v>0</v>
      </c>
      <c r="P60" s="23">
        <v>63.798621078587132</v>
      </c>
      <c r="Q60" s="23">
        <v>43.088083895803948</v>
      </c>
      <c r="R60" s="23">
        <v>54.18858725603733</v>
      </c>
      <c r="S60" s="23">
        <v>163.19548754901197</v>
      </c>
      <c r="T60" s="24">
        <f t="shared" si="2"/>
        <v>370.04894852115717</v>
      </c>
      <c r="U60" s="24">
        <f t="shared" si="3"/>
        <v>495.60914647057166</v>
      </c>
    </row>
    <row r="61" spans="1:21" s="25" customFormat="1" x14ac:dyDescent="0.35">
      <c r="A61" s="21">
        <v>280.5</v>
      </c>
      <c r="B61" s="22">
        <v>222.92948248528887</v>
      </c>
      <c r="C61" s="22">
        <v>762.97217388003469</v>
      </c>
      <c r="D61" s="22">
        <v>793.54482029092139</v>
      </c>
      <c r="E61" s="22">
        <v>0</v>
      </c>
      <c r="F61" s="22">
        <v>170.17039600692436</v>
      </c>
      <c r="G61" s="22">
        <v>174.32069037351829</v>
      </c>
      <c r="H61" s="22">
        <v>146.31937165973955</v>
      </c>
      <c r="I61" s="22">
        <v>280.44086789778675</v>
      </c>
      <c r="J61" s="22">
        <f t="shared" si="0"/>
        <v>1217.7337321513398</v>
      </c>
      <c r="K61" s="22">
        <f t="shared" si="1"/>
        <v>1332.9640704428741</v>
      </c>
      <c r="L61" s="23">
        <v>397.54379792952591</v>
      </c>
      <c r="M61" s="23">
        <v>1242.3061648716443</v>
      </c>
      <c r="N61" s="23">
        <v>1415.1058808768098</v>
      </c>
      <c r="O61" s="23">
        <v>0</v>
      </c>
      <c r="P61" s="23">
        <v>303.46002139142081</v>
      </c>
      <c r="Q61" s="23">
        <v>283.83691532864924</v>
      </c>
      <c r="R61" s="23">
        <v>260.92716885983538</v>
      </c>
      <c r="S61" s="23">
        <v>456.62663855701015</v>
      </c>
      <c r="T61" s="24">
        <f t="shared" si="2"/>
        <v>1982.7697187573037</v>
      </c>
      <c r="U61" s="24">
        <f t="shared" si="3"/>
        <v>2377.036869057592</v>
      </c>
    </row>
    <row r="62" spans="1:21" s="25" customFormat="1" x14ac:dyDescent="0.35">
      <c r="A62" s="21">
        <v>301.45999999999998</v>
      </c>
      <c r="B62" s="22">
        <v>230.38466379606865</v>
      </c>
      <c r="C62" s="22">
        <v>582.51872023597957</v>
      </c>
      <c r="D62" s="22">
        <v>743.26348449542309</v>
      </c>
      <c r="E62" s="22">
        <v>0</v>
      </c>
      <c r="F62" s="22">
        <v>127.41538330313934</v>
      </c>
      <c r="G62" s="22">
        <v>78.042790673490444</v>
      </c>
      <c r="H62" s="22">
        <v>151.50620710264513</v>
      </c>
      <c r="I62" s="22">
        <v>414.1368668234033</v>
      </c>
      <c r="J62" s="22">
        <f t="shared" si="0"/>
        <v>1074.6983777328733</v>
      </c>
      <c r="K62" s="22">
        <f t="shared" si="1"/>
        <v>1252.5697386972761</v>
      </c>
      <c r="L62" s="23">
        <v>458.65657669922598</v>
      </c>
      <c r="M62" s="23">
        <v>1058.87918905686</v>
      </c>
      <c r="N62" s="23">
        <v>1479.7108443206462</v>
      </c>
      <c r="O62" s="23">
        <v>0</v>
      </c>
      <c r="P62" s="23">
        <v>253.66229922477521</v>
      </c>
      <c r="Q62" s="23">
        <v>141.8630578371851</v>
      </c>
      <c r="R62" s="23">
        <v>301.62302105271016</v>
      </c>
      <c r="S62" s="23">
        <v>752.80140271349273</v>
      </c>
      <c r="T62" s="24">
        <f t="shared" si="2"/>
        <v>1953.5436496075379</v>
      </c>
      <c r="U62" s="24">
        <f t="shared" si="3"/>
        <v>2493.6527412973574</v>
      </c>
    </row>
    <row r="63" spans="1:21" s="25" customFormat="1" x14ac:dyDescent="0.35">
      <c r="A63" s="21">
        <v>318.31</v>
      </c>
      <c r="B63" s="22">
        <v>128.62995288427251</v>
      </c>
      <c r="C63" s="22">
        <v>500.3728596636405</v>
      </c>
      <c r="D63" s="22">
        <v>745.23735672585951</v>
      </c>
      <c r="E63" s="22">
        <v>0</v>
      </c>
      <c r="F63" s="22">
        <v>107.89281403084527</v>
      </c>
      <c r="G63" s="22">
        <v>85.757342084193212</v>
      </c>
      <c r="H63" s="22">
        <v>58.14410319898569</v>
      </c>
      <c r="I63" s="22">
        <v>159.11992579570588</v>
      </c>
      <c r="J63" s="22">
        <f t="shared" si="0"/>
        <v>745.25012754353952</v>
      </c>
      <c r="K63" s="22">
        <f t="shared" si="1"/>
        <v>1039.904226839963</v>
      </c>
      <c r="L63" s="23">
        <v>169.40271917821244</v>
      </c>
      <c r="M63" s="23">
        <v>601.69233441994493</v>
      </c>
      <c r="N63" s="23">
        <v>981.46063052768216</v>
      </c>
      <c r="O63" s="23">
        <v>0</v>
      </c>
      <c r="P63" s="23">
        <v>142.09237947135358</v>
      </c>
      <c r="Q63" s="23">
        <v>103.12217050895627</v>
      </c>
      <c r="R63" s="23">
        <v>76.574460032248822</v>
      </c>
      <c r="S63" s="23">
        <v>191.33979342745653</v>
      </c>
      <c r="T63" s="24">
        <f t="shared" si="2"/>
        <v>896.15429835635769</v>
      </c>
      <c r="U63" s="24">
        <f t="shared" si="3"/>
        <v>1369.5301892094969</v>
      </c>
    </row>
    <row r="64" spans="1:21" s="25" customFormat="1" x14ac:dyDescent="0.35">
      <c r="A64" s="21">
        <v>339.21</v>
      </c>
      <c r="B64" s="22">
        <v>96.944696929207595</v>
      </c>
      <c r="C64" s="22">
        <v>385.89192844610756</v>
      </c>
      <c r="D64" s="22">
        <v>461.24592425499901</v>
      </c>
      <c r="E64" s="22">
        <v>0</v>
      </c>
      <c r="F64" s="22">
        <v>109.57317596573793</v>
      </c>
      <c r="G64" s="22">
        <v>43.842569409411972</v>
      </c>
      <c r="H64" s="22">
        <v>180.53301600662866</v>
      </c>
      <c r="I64" s="22">
        <v>210.71413286425468</v>
      </c>
      <c r="J64" s="22">
        <f t="shared" si="0"/>
        <v>640.4486307197742</v>
      </c>
      <c r="K64" s="22">
        <f t="shared" si="1"/>
        <v>848.29681315657331</v>
      </c>
      <c r="L64" s="23">
        <v>168.24628051487633</v>
      </c>
      <c r="M64" s="23">
        <v>611.49030509129454</v>
      </c>
      <c r="N64" s="23">
        <v>800.48639705602784</v>
      </c>
      <c r="O64" s="23">
        <v>0</v>
      </c>
      <c r="P64" s="23">
        <v>190.16284422343941</v>
      </c>
      <c r="Q64" s="23">
        <v>69.473612086425604</v>
      </c>
      <c r="R64" s="23">
        <v>313.31273824527045</v>
      </c>
      <c r="S64" s="23">
        <v>333.90086678168348</v>
      </c>
      <c r="T64" s="24">
        <f t="shared" si="2"/>
        <v>1014.8647839594037</v>
      </c>
      <c r="U64" s="24">
        <f t="shared" si="3"/>
        <v>1472.2082600396138</v>
      </c>
    </row>
    <row r="65" spans="1:21" s="25" customFormat="1" x14ac:dyDescent="0.35">
      <c r="A65" s="21">
        <v>370.96249999999998</v>
      </c>
      <c r="B65" s="22">
        <v>141.55853951024048</v>
      </c>
      <c r="C65" s="22">
        <v>602.88042762946395</v>
      </c>
      <c r="D65" s="22">
        <v>669.92119800325236</v>
      </c>
      <c r="E65" s="22">
        <v>0</v>
      </c>
      <c r="F65" s="22">
        <v>85.056368160649015</v>
      </c>
      <c r="G65" s="22">
        <v>44.023587582361472</v>
      </c>
      <c r="H65" s="22">
        <v>53.773047303089136</v>
      </c>
      <c r="I65" s="22">
        <v>101.52442020925622</v>
      </c>
      <c r="J65" s="22">
        <f t="shared" si="0"/>
        <v>748.42843542108176</v>
      </c>
      <c r="K65" s="22">
        <f t="shared" si="1"/>
        <v>950.30915297723107</v>
      </c>
      <c r="L65" s="23">
        <v>239.98380945259262</v>
      </c>
      <c r="M65" s="23">
        <v>933.21029472375176</v>
      </c>
      <c r="N65" s="23">
        <v>1135.7155964316432</v>
      </c>
      <c r="O65" s="23">
        <v>0</v>
      </c>
      <c r="P65" s="23">
        <v>144.19583106759956</v>
      </c>
      <c r="Q65" s="23">
        <v>68.144964174857279</v>
      </c>
      <c r="R65" s="23">
        <v>91.161301764746312</v>
      </c>
      <c r="S65" s="23">
        <v>157.15161707549805</v>
      </c>
      <c r="T65" s="24">
        <f t="shared" si="2"/>
        <v>1158.5068759741071</v>
      </c>
      <c r="U65" s="24">
        <f t="shared" si="3"/>
        <v>1611.0565387165816</v>
      </c>
    </row>
    <row r="66" spans="1:21" s="25" customFormat="1" x14ac:dyDescent="0.35">
      <c r="A66" s="21">
        <v>386.58</v>
      </c>
      <c r="B66" s="22">
        <v>171.72402398776805</v>
      </c>
      <c r="C66" s="22">
        <v>722.68145412440765</v>
      </c>
      <c r="D66" s="22">
        <v>820.44274630394</v>
      </c>
      <c r="E66" s="22">
        <v>0</v>
      </c>
      <c r="F66" s="22">
        <v>98.857007491659715</v>
      </c>
      <c r="G66" s="22">
        <v>28.723124299430118</v>
      </c>
      <c r="H66" s="22">
        <v>117.80218672311591</v>
      </c>
      <c r="I66" s="22">
        <v>61.563173869319073</v>
      </c>
      <c r="J66" s="22">
        <f t="shared" si="0"/>
        <v>812.96775229315676</v>
      </c>
      <c r="K66" s="22">
        <f t="shared" si="1"/>
        <v>1208.8259645064836</v>
      </c>
      <c r="L66" s="23">
        <v>222.58129103051661</v>
      </c>
      <c r="M66" s="23">
        <v>855.27736144420828</v>
      </c>
      <c r="N66" s="23">
        <v>1063.4225861255227</v>
      </c>
      <c r="O66" s="23">
        <v>0</v>
      </c>
      <c r="P66" s="23">
        <v>128.13419953677774</v>
      </c>
      <c r="Q66" s="23">
        <v>33.993176140122188</v>
      </c>
      <c r="R66" s="23">
        <v>152.69012569212114</v>
      </c>
      <c r="S66" s="23">
        <v>72.858641395297354</v>
      </c>
      <c r="T66" s="24">
        <f t="shared" si="2"/>
        <v>962.1291789796278</v>
      </c>
      <c r="U66" s="24">
        <f t="shared" si="3"/>
        <v>1566.8282023849383</v>
      </c>
    </row>
    <row r="67" spans="1:21" s="25" customFormat="1" x14ac:dyDescent="0.35">
      <c r="A67" s="21">
        <v>398.19</v>
      </c>
      <c r="B67" s="22">
        <v>97.007536571053009</v>
      </c>
      <c r="C67" s="22">
        <v>230.08598167953346</v>
      </c>
      <c r="D67" s="22">
        <v>292.92166430863631</v>
      </c>
      <c r="E67" s="22">
        <v>0</v>
      </c>
      <c r="F67" s="22">
        <v>36.445449965582313</v>
      </c>
      <c r="G67" s="22">
        <v>0</v>
      </c>
      <c r="H67" s="22">
        <v>51.794150353933645</v>
      </c>
      <c r="I67" s="22">
        <v>0</v>
      </c>
      <c r="J67" s="22">
        <f t="shared" si="0"/>
        <v>230.08598167953346</v>
      </c>
      <c r="K67" s="22">
        <f t="shared" si="1"/>
        <v>478.16880119920529</v>
      </c>
      <c r="L67" s="23">
        <v>95.77253075405703</v>
      </c>
      <c r="M67" s="23">
        <v>207.40924639058937</v>
      </c>
      <c r="N67" s="23">
        <v>289.19246993743053</v>
      </c>
      <c r="O67" s="23">
        <v>0</v>
      </c>
      <c r="P67" s="23">
        <v>35.98146186422936</v>
      </c>
      <c r="Q67" s="23">
        <v>0</v>
      </c>
      <c r="R67" s="23">
        <v>51.134757494012703</v>
      </c>
      <c r="S67" s="23">
        <v>0</v>
      </c>
      <c r="T67" s="24">
        <f t="shared" si="2"/>
        <v>207.40924639058937</v>
      </c>
      <c r="U67" s="24">
        <f t="shared" si="3"/>
        <v>472.08122004972961</v>
      </c>
    </row>
    <row r="68" spans="1:21" s="25" customFormat="1" x14ac:dyDescent="0.35">
      <c r="A68" s="21">
        <v>420.51</v>
      </c>
      <c r="B68" s="22">
        <v>66.546475923056207</v>
      </c>
      <c r="C68" s="22">
        <v>235.32586939023955</v>
      </c>
      <c r="D68" s="22">
        <v>332.53601697429946</v>
      </c>
      <c r="E68" s="22">
        <v>0</v>
      </c>
      <c r="F68" s="22">
        <v>58.775588565575354</v>
      </c>
      <c r="G68" s="22">
        <v>59.359198387509181</v>
      </c>
      <c r="H68" s="22">
        <v>98.935089614847342</v>
      </c>
      <c r="I68" s="22">
        <v>78.008878986995214</v>
      </c>
      <c r="J68" s="22">
        <f t="shared" si="0"/>
        <v>372.69394676474394</v>
      </c>
      <c r="K68" s="22">
        <f t="shared" si="1"/>
        <v>556.79317107777831</v>
      </c>
      <c r="L68" s="23">
        <v>122.00818813136256</v>
      </c>
      <c r="M68" s="23">
        <v>393.94541885440657</v>
      </c>
      <c r="N68" s="23">
        <v>609.68092384584668</v>
      </c>
      <c r="O68" s="23">
        <v>0</v>
      </c>
      <c r="P68" s="23">
        <v>107.76082381179445</v>
      </c>
      <c r="Q68" s="23">
        <v>99.369798706027936</v>
      </c>
      <c r="R68" s="23">
        <v>181.39038708042744</v>
      </c>
      <c r="S68" s="23">
        <v>130.59014967850013</v>
      </c>
      <c r="T68" s="24">
        <f t="shared" si="2"/>
        <v>623.90536723893467</v>
      </c>
      <c r="U68" s="24">
        <f t="shared" si="3"/>
        <v>1020.8403228694311</v>
      </c>
    </row>
    <row r="69" spans="1:21" s="25" customFormat="1" x14ac:dyDescent="0.35">
      <c r="A69" s="21">
        <v>445.48</v>
      </c>
      <c r="B69" s="22">
        <v>200.9121105176641</v>
      </c>
      <c r="C69" s="22">
        <v>890.84184441830371</v>
      </c>
      <c r="D69" s="22">
        <v>810.81503419483738</v>
      </c>
      <c r="E69" s="22">
        <v>0</v>
      </c>
      <c r="F69" s="22">
        <v>110.02576320209586</v>
      </c>
      <c r="G69" s="22">
        <v>0</v>
      </c>
      <c r="H69" s="22">
        <v>196.46211189176671</v>
      </c>
      <c r="I69" s="22">
        <v>146.76893509242089</v>
      </c>
      <c r="J69" s="22">
        <f t="shared" ref="J69" si="4">SUM(C69,E69,G69,I69)</f>
        <v>1037.6107795107246</v>
      </c>
      <c r="K69" s="22">
        <f t="shared" ref="K69" si="5">SUM(B69,D69,F69,H69)</f>
        <v>1318.2150198063641</v>
      </c>
      <c r="L69" s="23">
        <v>267.71043414907729</v>
      </c>
      <c r="M69" s="23">
        <v>1083.8327192419174</v>
      </c>
      <c r="N69" s="23">
        <v>1080.3910439227343</v>
      </c>
      <c r="O69" s="23">
        <v>0</v>
      </c>
      <c r="P69" s="23">
        <v>146.60661698552505</v>
      </c>
      <c r="Q69" s="23">
        <v>0</v>
      </c>
      <c r="R69" s="23">
        <v>261.78092068653751</v>
      </c>
      <c r="S69" s="23">
        <v>178.56477557509598</v>
      </c>
      <c r="T69" s="24">
        <f t="shared" ref="T69" si="6">SUM(M69,O69,Q69,S69)</f>
        <v>1262.3974948170135</v>
      </c>
      <c r="U69" s="24">
        <f t="shared" ref="U69" si="7">SUM(L69,N69,P69,R69)</f>
        <v>1756.489015743874</v>
      </c>
    </row>
    <row r="70" spans="1:21" s="25" customFormat="1" x14ac:dyDescent="0.35">
      <c r="A70" s="21">
        <v>467.82</v>
      </c>
      <c r="B70" s="22">
        <v>72.017405616553361</v>
      </c>
      <c r="C70" s="22">
        <v>361.26193059960309</v>
      </c>
      <c r="D70" s="22">
        <v>364.81488266544943</v>
      </c>
      <c r="E70" s="22">
        <v>0</v>
      </c>
      <c r="F70" s="22">
        <v>67.297168869518899</v>
      </c>
      <c r="G70" s="22">
        <v>0</v>
      </c>
      <c r="H70" s="22">
        <v>129.63674779765077</v>
      </c>
      <c r="I70" s="22">
        <v>0</v>
      </c>
      <c r="J70" s="22">
        <f>SUM(C70,E70,G70,I70)</f>
        <v>361.26193059960309</v>
      </c>
      <c r="K70" s="22">
        <f>SUM(B70,D70,F70,H70)</f>
        <v>633.76620494917245</v>
      </c>
      <c r="L70" s="23">
        <v>135.37378991890739</v>
      </c>
      <c r="M70" s="23">
        <v>620.0429595056562</v>
      </c>
      <c r="N70" s="23">
        <v>685.75607330531</v>
      </c>
      <c r="O70" s="23">
        <v>0</v>
      </c>
      <c r="P70" s="23">
        <v>126.50098573650185</v>
      </c>
      <c r="Q70" s="23">
        <v>0</v>
      </c>
      <c r="R70" s="23">
        <v>243.68300568294535</v>
      </c>
      <c r="S70" s="23">
        <v>0</v>
      </c>
      <c r="T70" s="24">
        <f>SUM(M70,O70,Q70,S70)</f>
        <v>620.0429595056562</v>
      </c>
      <c r="U70" s="24">
        <f>SUM(L70,N70,P70,R70)</f>
        <v>1191.3138546436646</v>
      </c>
    </row>
    <row r="71" spans="1:21" s="25" customFormat="1" x14ac:dyDescent="0.35">
      <c r="A71" s="21">
        <v>483.11</v>
      </c>
      <c r="B71" s="22">
        <v>0</v>
      </c>
      <c r="C71" s="22">
        <v>220.67993524482608</v>
      </c>
      <c r="D71" s="22">
        <v>370.51621187483954</v>
      </c>
      <c r="E71" s="22">
        <v>0</v>
      </c>
      <c r="F71" s="22">
        <v>58.892277723635772</v>
      </c>
      <c r="G71" s="22">
        <v>0</v>
      </c>
      <c r="H71" s="22">
        <v>127.25795050864491</v>
      </c>
      <c r="I71" s="22">
        <v>0</v>
      </c>
      <c r="J71" s="22">
        <f>SUM(C71,E71,G71,I71)</f>
        <v>220.67993524482608</v>
      </c>
      <c r="K71" s="22">
        <f>SUM(B71,D71,F71,H71)</f>
        <v>556.66644010712025</v>
      </c>
      <c r="L71" s="23">
        <v>0</v>
      </c>
      <c r="M71" s="23">
        <v>254.71811131634672</v>
      </c>
      <c r="N71" s="23">
        <v>468.38365002847866</v>
      </c>
      <c r="O71" s="23">
        <v>0</v>
      </c>
      <c r="P71" s="23">
        <v>74.447970465609018</v>
      </c>
      <c r="Q71" s="23">
        <v>0</v>
      </c>
      <c r="R71" s="23">
        <v>160.87162030717661</v>
      </c>
      <c r="S71" s="23">
        <v>0</v>
      </c>
      <c r="T71" s="24">
        <f>SUM(M71,O71,Q71,S71)</f>
        <v>254.71811131634672</v>
      </c>
      <c r="U71" s="24">
        <f>SUM(L71,N71,P71,R71)</f>
        <v>703.70324080126431</v>
      </c>
    </row>
    <row r="72" spans="1:21" s="25" customFormat="1" x14ac:dyDescent="0.35">
      <c r="A72" s="21">
        <v>496.1</v>
      </c>
      <c r="B72" s="22">
        <v>113.17125458994515</v>
      </c>
      <c r="C72" s="22">
        <v>496.74386433429208</v>
      </c>
      <c r="D72" s="22">
        <v>621.77332697529505</v>
      </c>
      <c r="E72" s="22">
        <v>0</v>
      </c>
      <c r="F72" s="22">
        <v>59.050906234001644</v>
      </c>
      <c r="G72" s="22">
        <v>0</v>
      </c>
      <c r="H72" s="22">
        <v>205.14752289945156</v>
      </c>
      <c r="I72" s="22">
        <v>167.690034731954</v>
      </c>
      <c r="J72" s="22">
        <f>SUM(C72,E72,G72,I72)</f>
        <v>664.43389906624611</v>
      </c>
      <c r="K72" s="22">
        <f>SUM(B72,D72,F72,H72)</f>
        <v>999.1430106986935</v>
      </c>
      <c r="L72" s="23">
        <v>213.10180180792295</v>
      </c>
      <c r="M72" s="23">
        <v>854.05525538768245</v>
      </c>
      <c r="N72" s="23">
        <v>1170.8009845312295</v>
      </c>
      <c r="O72" s="23">
        <v>0</v>
      </c>
      <c r="P72" s="23">
        <v>111.19302832200371</v>
      </c>
      <c r="Q72" s="23">
        <v>0</v>
      </c>
      <c r="R72" s="23">
        <v>386.29338275613134</v>
      </c>
      <c r="S72" s="23">
        <v>288.31066817684592</v>
      </c>
      <c r="T72" s="24">
        <f>SUM(M72,O72,Q72,S72)</f>
        <v>1142.3659235645284</v>
      </c>
      <c r="U72" s="24">
        <f>SUM(L72,N72,P72,R72)</f>
        <v>1881.3891974172875</v>
      </c>
    </row>
  </sheetData>
  <mergeCells count="4">
    <mergeCell ref="B2:I2"/>
    <mergeCell ref="B1:I1"/>
    <mergeCell ref="L1:S1"/>
    <mergeCell ref="L2:S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1. Age model &amp; d15N samples</vt:lpstr>
      <vt:lpstr>2. Ladderane sample overview</vt:lpstr>
      <vt:lpstr>3. TOC &amp; TN</vt:lpstr>
      <vt:lpstr>4. Normalized concentrations</vt:lpstr>
      <vt:lpstr>5. Ladderane concentrations</vt:lpstr>
      <vt:lpstr>6. NL5</vt:lpstr>
      <vt:lpstr>7. Degradation rates</vt:lpstr>
      <vt:lpstr>8a. Calculating concentration</vt:lpstr>
      <vt:lpstr>8b. Comparing concentrations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Zoë van Kemenade</dc:creator>
  <cp:lastModifiedBy>Zoe van Kemenade</cp:lastModifiedBy>
  <dcterms:created xsi:type="dcterms:W3CDTF">2023-04-06T11:04:39Z</dcterms:created>
  <dcterms:modified xsi:type="dcterms:W3CDTF">2024-02-01T09:42:51Z</dcterms:modified>
</cp:coreProperties>
</file>